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10 Week Transformation\"/>
    </mc:Choice>
  </mc:AlternateContent>
  <xr:revisionPtr revIDLastSave="0" documentId="13_ncr:1_{4B5E4FEE-5A2A-4F1A-AA3C-EBBE43E910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tion - Wk 7" sheetId="1" r:id="rId1"/>
    <sheet name="Wk 7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F8" i="2" l="1"/>
  <c r="G8" i="2" s="1"/>
  <c r="M10" i="1"/>
  <c r="O11" i="1"/>
  <c r="F6" i="2"/>
  <c r="G6" i="2" s="1"/>
  <c r="B3" i="1"/>
  <c r="B5" i="1"/>
  <c r="B9" i="1"/>
  <c r="I37" i="3" s="1"/>
  <c r="C50" i="3"/>
  <c r="C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 s="1"/>
  <c r="I14" i="3"/>
  <c r="H14" i="3"/>
  <c r="M13" i="3"/>
  <c r="N13" i="3" s="1"/>
  <c r="I12" i="3"/>
  <c r="H12" i="3"/>
  <c r="F84" i="2"/>
  <c r="G84" i="2" s="1"/>
  <c r="F82" i="2"/>
  <c r="G82" i="2" s="1"/>
  <c r="F80" i="2"/>
  <c r="G80" i="2" s="1"/>
  <c r="F78" i="2"/>
  <c r="G78" i="2" s="1"/>
  <c r="F72" i="2"/>
  <c r="G72" i="2" s="1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 s="1"/>
  <c r="F46" i="2"/>
  <c r="G46" i="2" s="1"/>
  <c r="F44" i="2"/>
  <c r="G44" i="2" s="1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22" i="2"/>
  <c r="G22" i="2"/>
  <c r="F20" i="2"/>
  <c r="G20" i="2" s="1"/>
  <c r="F18" i="2"/>
  <c r="G18" i="2" s="1"/>
  <c r="F12" i="2"/>
  <c r="G12" i="2" s="1"/>
  <c r="F10" i="2"/>
  <c r="G10" i="2" s="1"/>
  <c r="L3" i="2"/>
  <c r="J3" i="2"/>
  <c r="G10" i="1"/>
  <c r="J12" i="1"/>
  <c r="H12" i="1"/>
  <c r="K12" i="1"/>
  <c r="I38" i="3" l="1"/>
  <c r="K9" i="2"/>
  <c r="O4" i="1"/>
  <c r="O8" i="1" s="1"/>
  <c r="O12" i="1" s="1"/>
  <c r="O13" i="1" s="1"/>
  <c r="B4" i="1"/>
  <c r="J33" i="3" s="1"/>
  <c r="M4" i="1"/>
  <c r="M7" i="1" s="1"/>
  <c r="M11" i="1" s="1"/>
  <c r="M12" i="1" s="1"/>
  <c r="B13" i="1"/>
  <c r="B12" i="1"/>
  <c r="B14" i="1"/>
  <c r="B11" i="1"/>
  <c r="B15" i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I39" i="3"/>
  <c r="K57" i="2"/>
  <c r="K21" i="2"/>
  <c r="K31" i="2"/>
  <c r="K44" i="2"/>
  <c r="K8" i="2"/>
  <c r="J32" i="3" l="1"/>
  <c r="K28" i="3"/>
  <c r="J27" i="3"/>
  <c r="J28" i="3"/>
  <c r="J29" i="3"/>
  <c r="K27" i="3"/>
  <c r="K29" i="3"/>
  <c r="O28" i="3"/>
  <c r="N27" i="3"/>
  <c r="N28" i="3"/>
  <c r="N29" i="3"/>
  <c r="E6" i="1" s="1"/>
  <c r="O27" i="3"/>
  <c r="O29" i="3"/>
  <c r="E7" i="1" s="1"/>
  <c r="F7" i="1" l="1"/>
  <c r="F62" i="1"/>
  <c r="F47" i="1"/>
  <c r="G34" i="1"/>
  <c r="G30" i="1"/>
  <c r="G40" i="1"/>
  <c r="G28" i="1"/>
  <c r="G41" i="1"/>
  <c r="G42" i="1"/>
  <c r="G31" i="1"/>
  <c r="G33" i="1"/>
  <c r="G45" i="1"/>
  <c r="G35" i="1"/>
  <c r="G36" i="1"/>
  <c r="G39" i="1"/>
  <c r="G43" i="1"/>
  <c r="G29" i="1"/>
  <c r="G32" i="1"/>
  <c r="G37" i="1"/>
  <c r="F6" i="1"/>
  <c r="G38" i="1"/>
  <c r="G44" i="1"/>
  <c r="F5" i="1" l="1"/>
  <c r="F31" i="1"/>
  <c r="F37" i="1"/>
  <c r="F32" i="1"/>
  <c r="F38" i="1"/>
  <c r="F45" i="1"/>
  <c r="F41" i="1"/>
  <c r="F33" i="1"/>
  <c r="F28" i="1"/>
  <c r="F29" i="1"/>
  <c r="F42" i="1"/>
  <c r="F35" i="1"/>
  <c r="F30" i="1"/>
  <c r="F39" i="1"/>
  <c r="F36" i="1"/>
  <c r="F43" i="1"/>
  <c r="B21" i="3"/>
  <c r="F34" i="1"/>
  <c r="F44" i="1"/>
  <c r="F40" i="1"/>
  <c r="F59" i="1"/>
  <c r="L21" i="3"/>
  <c r="F50" i="1"/>
  <c r="F54" i="1"/>
  <c r="F53" i="1"/>
  <c r="F51" i="1"/>
  <c r="F58" i="1"/>
  <c r="F57" i="1"/>
  <c r="F52" i="1"/>
  <c r="F60" i="1"/>
  <c r="F56" i="1"/>
  <c r="F55" i="1"/>
  <c r="C7" i="3" l="1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3" i="3"/>
  <c r="M3" i="3"/>
  <c r="N3" i="3" s="1"/>
  <c r="M5" i="3"/>
  <c r="N5" i="3" s="1"/>
  <c r="L7" i="3"/>
  <c r="M2" i="3"/>
  <c r="N2" i="3" s="1"/>
  <c r="L9" i="3"/>
  <c r="L6" i="3"/>
  <c r="M4" i="3"/>
  <c r="N4" i="3" s="1"/>
  <c r="M11" i="3"/>
  <c r="N11" i="3" s="1"/>
  <c r="L4" i="3"/>
  <c r="M9" i="3"/>
  <c r="N9" i="3" s="1"/>
  <c r="M8" i="3"/>
  <c r="N8" i="3" s="1"/>
  <c r="L5" i="3"/>
  <c r="L11" i="3"/>
  <c r="M6" i="3"/>
  <c r="N6" i="3" s="1"/>
  <c r="L8" i="3"/>
  <c r="M10" i="3"/>
  <c r="N10" i="3" s="1"/>
  <c r="L2" i="3"/>
  <c r="M12" i="3"/>
  <c r="N12" i="3" s="1"/>
  <c r="L12" i="3"/>
  <c r="L10" i="3"/>
  <c r="M7" i="3"/>
  <c r="N7" i="3" s="1"/>
  <c r="F73" i="1" l="1"/>
  <c r="F88" i="1"/>
  <c r="F25" i="1"/>
  <c r="F69" i="1" l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G4" i="3"/>
  <c r="G3" i="3"/>
  <c r="H4" i="3"/>
  <c r="I4" i="3" s="1"/>
  <c r="R8" i="3" l="1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7" authorId="0" shapeId="0" xr:uid="{00000000-0006-0000-0000-000001000000}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 xr:uid="{00000000-0006-0000-0000-000002000000}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 xr:uid="{00000000-0006-0000-0000-000003000000}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100-00000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 xr:uid="{00000000-0006-0000-0100-00000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 xr:uid="{00000000-0006-0000-0100-00000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 xr:uid="{00000000-0006-0000-0100-00000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 xr:uid="{00000000-0006-0000-0100-00000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 xr:uid="{00000000-0006-0000-0100-00000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 xr:uid="{00000000-0006-0000-0100-00000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 xr:uid="{00000000-0006-0000-0100-00000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 xr:uid="{00000000-0006-0000-0100-00000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 xr:uid="{00000000-0006-0000-0100-00000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 xr:uid="{00000000-0006-0000-0100-00000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 xr:uid="{00000000-0006-0000-0100-00000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 xr:uid="{00000000-0006-0000-0100-00000D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 xr:uid="{00000000-0006-0000-0100-00000E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 xr:uid="{00000000-0006-0000-0100-00000F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 xr:uid="{00000000-0006-0000-0100-000010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 xr:uid="{00000000-0006-0000-0100-00001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 xr:uid="{00000000-0006-0000-0100-00001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 xr:uid="{00000000-0006-0000-0100-00001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 xr:uid="{00000000-0006-0000-0100-00001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 xr:uid="{00000000-0006-0000-0100-00001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 xr:uid="{00000000-0006-0000-0100-00001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 xr:uid="{00000000-0006-0000-0100-00001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 xr:uid="{00000000-0006-0000-0100-00001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 xr:uid="{00000000-0006-0000-0100-00001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 xr:uid="{00000000-0006-0000-0100-00001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 xr:uid="{00000000-0006-0000-0100-00001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 xr:uid="{00000000-0006-0000-0100-00001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<sst xmlns="http://schemas.openxmlformats.org/spreadsheetml/2006/main" count="644" uniqueCount="211">
  <si>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</si>
  <si>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</si>
  <si>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</si>
  <si>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</si>
  <si>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</si>
  <si>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</si>
  <si>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</si>
  <si>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</si>
  <si>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</si>
  <si>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</si>
  <si>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</si>
  <si>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</si>
  <si>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</si>
  <si>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</si>
  <si>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</si>
  <si>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</si>
  <si>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</si>
  <si>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</si>
  <si>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</si>
  <si>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</si>
  <si>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</si>
  <si>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</si>
  <si>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</si>
  <si>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</si>
  <si>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</si>
  <si>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</si>
  <si>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</si>
  <si>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</si>
  <si>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</si>
  <si>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</si>
  <si>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</si>
  <si>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</si>
  <si>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</si>
  <si>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</si>
  <si>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</si>
  <si>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</si>
  <si>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</si>
  <si>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</si>
  <si>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</si>
  <si>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</si>
  <si>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</si>
  <si>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</si>
  <si>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</si>
  <si>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</si>
  <si>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</si>
  <si>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</si>
  <si>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</si>
  <si>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</si>
  <si>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</si>
  <si>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</si>
  <si>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</si>
  <si>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</si>
  <si>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</si>
  <si>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</si>
  <si>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</si>
  <si>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</si>
  <si>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</si>
  <si>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</si>
  <si>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</si>
  <si>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</si>
  <si>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</si>
  <si>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</si>
  <si>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</si>
  <si>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</si>
  <si>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</si>
  <si>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</si>
  <si>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</si>
  <si>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</si>
  <si>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</si>
  <si>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</si>
  <si>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</si>
  <si>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</si>
  <si>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</si>
  <si>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</si>
  <si>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</si>
  <si>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</si>
  <si>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</si>
  <si>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</si>
  <si>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</si>
  <si>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</si>
  <si>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</si>
  <si>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</si>
  <si>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</si>
  <si>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Shrimp(frozen/cooked)- Thawed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</si>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</sst>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\:"/>
  </numFmts>
  <fonts count="24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1" fontId="23" fillId="8" borderId="29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11" fillId="2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4" borderId="11" xfId="0" applyFont="1" applyFill="1" applyBorder="1" applyAlignment="1">
      <alignment horizontal="center"/>
    </xf>
    <xf numFmtId="0" fontId="3" fillId="0" borderId="21" xfId="0" applyFont="1" applyBorder="1"/>
    <xf numFmtId="164" fontId="7" fillId="4" borderId="11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 xr9:uid="{00000000-0011-0000-FFFF-FFFF00000000}">
      <tableStyleElement type="headerRow" dxfId="31"/>
      <tableStyleElement type="firstRowStripe" dxfId="30"/>
      <tableStyleElement type="secondRowStripe" dxfId="29"/>
    </tableStyle>
    <tableStyle name="Choice Food Calculations-style 2" pivot="0" count="3" xr9:uid="{00000000-0011-0000-FFFF-FFFF01000000}">
      <tableStyleElement type="headerRow" dxfId="28"/>
      <tableStyleElement type="firstRowStripe" dxfId="27"/>
      <tableStyleElement type="secondRowStripe" dxfId="26"/>
    </tableStyle>
    <tableStyle name="Choice Food Calculations-style 3" pivot="0" count="3" xr9:uid="{00000000-0011-0000-FFFF-FFFF02000000}">
      <tableStyleElement type="headerRow" dxfId="25"/>
      <tableStyleElement type="firstRowStripe" dxfId="24"/>
      <tableStyleElement type="secondRowStripe" dxfId="23"/>
    </tableStyle>
    <tableStyle name="Choice Food Calculations-style 4" pivot="0" count="3" xr9:uid="{00000000-0011-0000-FFFF-FFFF03000000}">
      <tableStyleElement type="headerRow" dxfId="22"/>
      <tableStyleElement type="firstRowStripe" dxfId="21"/>
      <tableStyleElement type="secondRowStripe" dxfId="20"/>
    </tableStyle>
    <tableStyle name="Choice Food Calculations-style 5" pivot="0" count="3" xr9:uid="{00000000-0011-0000-FFFF-FFFF04000000}">
      <tableStyleElement type="headerRow" dxfId="19"/>
      <tableStyleElement type="firstRowStripe" dxfId="18"/>
      <tableStyleElement type="secondRowStripe" dxfId="17"/>
    </tableStyle>
    <tableStyle name="Choice Food Calculations-style 6" pivot="0" count="3" xr9:uid="{00000000-0011-0000-FFFF-FFFF05000000}">
      <tableStyleElement type="headerRow" dxfId="16"/>
      <tableStyleElement type="firstRowStripe" dxfId="15"/>
      <tableStyleElement type="secondRowStripe" dxfId="14"/>
    </tableStyle>
    <tableStyle name="Choice Food Calculations-style 7" pivot="0" count="3" xr9:uid="{00000000-0011-0000-FFFF-FFFF06000000}">
      <tableStyleElement type="headerRow" dxfId="13"/>
      <tableStyleElement type="firstRowStripe" dxfId="12"/>
      <tableStyleElement type="secondRowStripe" dxfId="11"/>
    </tableStyle>
    <tableStyle name="Choice Food Calculations-style 8" pivot="0" count="3" xr9:uid="{00000000-0011-0000-FFFF-FFFF07000000}">
      <tableStyleElement type="headerRow" dxfId="10"/>
      <tableStyleElement type="firstRowStripe" dxfId="9"/>
      <tableStyleElement type="secondRowStripe" dxfId="8"/>
    </tableStyle>
    <tableStyle name="Choice Food Calculations-style 9" pivot="0" count="3" xr9:uid="{00000000-0011-0000-FFFF-FFFF08000000}">
      <tableStyleElement type="headerRow" dxfId="7"/>
      <tableStyleElement type="firstRowStripe" dxfId="6"/>
      <tableStyleElement type="secondRowStripe" dxfId="5"/>
    </tableStyle>
    <tableStyle name="Choice Food Calculations-style 10" pivot="0" count="3" xr9:uid="{00000000-0011-0000-FFFF-FFFF09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Desk Job</a:t>
          </a:r>
          <a:endParaRPr sz="1200">
            <a:latin typeface="+mn-lt"/>
          </a:endParaRPr>
        </a:p>
        <a:p>
          <a:r>
            <a:rPr lang="en-US" sz="1200" b="1" u="sng">
              <a:solidFill>
                <a:schemeClr val="lt1"/>
              </a:solidFill>
              <a:latin typeface="+mn-lt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 -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Exercise 2-5 days/week - Lightly Active, Some standing and walking</a:t>
          </a:r>
          <a:endParaRPr lang="en-US" sz="1200">
            <a:solidFill>
              <a:srgbClr val="FF0000"/>
            </a:solidFill>
            <a:effectLst/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+mn-lt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+mn-lt"/>
              <a:ea typeface="Calibri"/>
              <a:cs typeface="Calibri"/>
              <a:sym typeface="Calibri"/>
            </a:rPr>
            <a:t> - moderate exer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2x/day</a:t>
          </a:r>
          <a:r>
            <a:rPr lang="en-US" sz="12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I26:K29">
  <tableColumns count="3">
    <tableColumn id="1" xr3:uid="{00000000-0010-0000-0000-000001000000}" name="BodyType"/>
    <tableColumn id="2" xr3:uid="{00000000-0010-0000-0000-000002000000}" name="Protein"/>
    <tableColumn id="3" xr3:uid="{00000000-0010-0000-0000-000003000000}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H36:I39">
  <tableColumns count="2">
    <tableColumn id="1" xr3:uid="{00000000-0010-0000-0900-000001000000}" name="Goal"/>
    <tableColumn id="2" xr3:uid="{00000000-0010-0000-0900-000002000000}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2" displayName="Table_112" ref="M26:O29">
  <tableColumns count="3">
    <tableColumn id="1" xr3:uid="{00000000-0010-0000-0A00-000001000000}" name="BodyType"/>
    <tableColumn id="2" xr3:uid="{00000000-0010-0000-0A00-000002000000}" name="Protein"/>
    <tableColumn id="3" xr3:uid="{00000000-0010-0000-0A00-000003000000}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I31:J33">
  <tableColumns count="2">
    <tableColumn id="1" xr3:uid="{00000000-0010-0000-0100-000001000000}" name="Gender"/>
    <tableColumn id="2" xr3:uid="{00000000-0010-0000-0100-000002000000}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K1:N13">
  <tableColumns count="4">
    <tableColumn id="1" xr3:uid="{00000000-0010-0000-0200-000001000000}" name="Fat"/>
    <tableColumn id="2" xr3:uid="{00000000-0010-0000-0200-000002000000}" name="Size"/>
    <tableColumn id="3" xr3:uid="{00000000-0010-0000-0200-000003000000}" name="Grams"/>
    <tableColumn id="4" xr3:uid="{00000000-0010-0000-0200-000004000000}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46:C51">
  <tableColumns count="3">
    <tableColumn id="1" xr3:uid="{00000000-0010-0000-0300-000001000000}" name="Type O"/>
    <tableColumn id="2" xr3:uid="{00000000-0010-0000-0300-000002000000}" name="Carb Meals"/>
    <tableColumn id="3" xr3:uid="{00000000-0010-0000-0300-000003000000}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P1:S13">
  <tableColumns count="4">
    <tableColumn id="1" xr3:uid="{00000000-0010-0000-0400-000001000000}" name="Carb OFF"/>
    <tableColumn id="2" xr3:uid="{00000000-0010-0000-0400-000002000000}" name="Size"/>
    <tableColumn id="3" xr3:uid="{00000000-0010-0000-0400-000003000000}" name="Grams"/>
    <tableColumn id="4" xr3:uid="{00000000-0010-0000-0400-000004000000}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F1:I14">
  <tableColumns count="4">
    <tableColumn id="1" xr3:uid="{00000000-0010-0000-0500-000001000000}" name="Carb"/>
    <tableColumn id="2" xr3:uid="{00000000-0010-0000-0500-000002000000}" name="Size"/>
    <tableColumn id="3" xr3:uid="{00000000-0010-0000-0500-000003000000}" name="Grams"/>
    <tableColumn id="4" xr3:uid="{00000000-0010-0000-0500-000004000000}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32:C38">
  <tableColumns count="3">
    <tableColumn id="1" xr3:uid="{00000000-0010-0000-0600-000001000000}" name="Type I"/>
    <tableColumn id="2" xr3:uid="{00000000-0010-0000-0600-000002000000}" name="Carb Meals"/>
    <tableColumn id="3" xr3:uid="{00000000-0010-0000-0600-000003000000}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D20">
  <tableColumns count="4">
    <tableColumn id="1" xr3:uid="{00000000-0010-0000-0700-000001000000}" name="Protein"/>
    <tableColumn id="2" xr3:uid="{00000000-0010-0000-0700-000002000000}" name="Size"/>
    <tableColumn id="3" xr3:uid="{00000000-0010-0000-0700-000003000000}" name="Grams"/>
    <tableColumn id="4" xr3:uid="{00000000-0010-0000-0700-000004000000}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39:C45">
  <tableColumns count="3">
    <tableColumn id="1" xr3:uid="{00000000-0010-0000-0800-000001000000}" name="Type V"/>
    <tableColumn id="2" xr3:uid="{00000000-0010-0000-0800-000002000000}" name="Carb Meals"/>
    <tableColumn id="3" xr3:uid="{00000000-0010-0000-0800-000003000000}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5" zoomScaleNormal="75" workbookViewId="0">
      <selection activeCell="I3" sqref="I3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6" width="30.5703125" customWidth="1"/>
    <col min="17" max="26" width="8.7109375" hidden="1" customWidth="1"/>
    <col min="27" max="16384" width="14.42578125" hidden="1"/>
  </cols>
  <sheetData>
    <row r="1" spans="1:26" ht="15" customHeight="1">
      <c r="A1" s="2"/>
      <c r="B1" s="2"/>
      <c r="C1" s="2"/>
      <c r="D1" s="2"/>
      <c r="E1" s="2"/>
      <c r="F1" s="2"/>
      <c r="G1" s="2"/>
      <c r="H1" s="2"/>
      <c r="I1" s="2"/>
      <c r="J1" s="113" t="s">
        <v>8</v>
      </c>
      <c r="K1" s="114"/>
      <c r="L1" s="114"/>
      <c r="M1" s="114"/>
      <c r="N1" s="114"/>
      <c r="O1" s="115"/>
      <c r="P1" s="2"/>
    </row>
    <row r="2" spans="1:26" ht="42" customHeight="1">
      <c r="A2" s="8"/>
      <c r="B2" s="9"/>
      <c r="C2" s="9"/>
      <c r="D2" s="10"/>
      <c r="E2" s="10"/>
      <c r="F2" s="10"/>
      <c r="G2" s="10"/>
      <c r="H2" s="12"/>
      <c r="I2" s="10"/>
      <c r="J2" s="134" t="s">
        <v>14</v>
      </c>
      <c r="K2" s="135"/>
      <c r="L2" s="116" t="s">
        <v>15</v>
      </c>
      <c r="M2" s="117"/>
      <c r="N2" s="132" t="s">
        <v>19</v>
      </c>
      <c r="O2" s="133"/>
      <c r="P2" s="2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>
      <c r="A3" s="10" t="s">
        <v>23</v>
      </c>
      <c r="B3" s="10">
        <f>I4/2.2</f>
        <v>0</v>
      </c>
      <c r="C3" s="10"/>
      <c r="D3" s="104" t="s">
        <v>25</v>
      </c>
      <c r="E3" s="104" t="s">
        <v>2</v>
      </c>
      <c r="F3" s="104" t="s">
        <v>3</v>
      </c>
      <c r="G3" s="15"/>
      <c r="H3" s="17" t="s">
        <v>28</v>
      </c>
      <c r="I3" s="89"/>
      <c r="J3" s="121"/>
      <c r="K3" s="136"/>
      <c r="L3" s="106" t="s">
        <v>32</v>
      </c>
      <c r="M3" s="107"/>
      <c r="N3" s="130" t="s">
        <v>32</v>
      </c>
      <c r="O3" s="131"/>
      <c r="P3" s="2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>
      <c r="A4" s="10" t="s">
        <v>35</v>
      </c>
      <c r="B4" s="10">
        <f>I5*2.54</f>
        <v>0</v>
      </c>
      <c r="C4" s="10"/>
      <c r="D4" s="105"/>
      <c r="E4" s="105"/>
      <c r="F4" s="105"/>
      <c r="G4" s="15" t="s">
        <v>36</v>
      </c>
      <c r="H4" s="23" t="s">
        <v>37</v>
      </c>
      <c r="I4" s="90"/>
      <c r="J4" s="123" t="s">
        <v>42</v>
      </c>
      <c r="K4" s="124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5"/>
      <c r="K5" s="126"/>
      <c r="L5" s="25" t="s">
        <v>56</v>
      </c>
      <c r="M5" s="94"/>
      <c r="N5" s="29" t="s">
        <v>56</v>
      </c>
      <c r="O5" s="96"/>
      <c r="P5" s="2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27"/>
      <c r="K6" s="128"/>
      <c r="L6" s="25" t="s">
        <v>60</v>
      </c>
      <c r="M6" s="95"/>
      <c r="N6" s="29" t="s">
        <v>61</v>
      </c>
      <c r="O6" s="97"/>
      <c r="P6" s="2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29" t="s">
        <v>67</v>
      </c>
      <c r="K7" s="120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5.25" customHeight="1">
      <c r="A8" s="10"/>
      <c r="B8" s="10"/>
      <c r="C8" s="10"/>
      <c r="D8" s="112" t="s">
        <v>72</v>
      </c>
      <c r="E8" s="107"/>
      <c r="F8" s="41" t="e">
        <f>SUM(F5:F7)</f>
        <v>#N/A</v>
      </c>
      <c r="G8" s="15"/>
      <c r="H8" s="23" t="s">
        <v>76</v>
      </c>
      <c r="I8" s="91" t="s">
        <v>114</v>
      </c>
      <c r="J8" s="121"/>
      <c r="K8" s="122"/>
      <c r="L8" s="108" t="s">
        <v>78</v>
      </c>
      <c r="M8" s="107"/>
      <c r="N8" s="39" t="s">
        <v>70</v>
      </c>
      <c r="O8" s="45" t="e">
        <f>163.205*LOG10(O7+O6-O5)-97.684*LOG10(O4)-78.387</f>
        <v>#NUM!</v>
      </c>
      <c r="P8" s="2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51" t="s">
        <v>98</v>
      </c>
      <c r="I9" s="103" t="e">
        <f>VLOOKUP(I8,'Choice Food Calculations'!$H$37:$I$39,2,FALSE)</f>
        <v>#N/A</v>
      </c>
      <c r="J9" s="119" t="s">
        <v>84</v>
      </c>
      <c r="K9" s="120"/>
      <c r="L9" s="110" t="s">
        <v>86</v>
      </c>
      <c r="M9" s="118"/>
      <c r="N9" s="108" t="s">
        <v>89</v>
      </c>
      <c r="O9" s="109"/>
      <c r="P9" s="2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10" t="s">
        <v>91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92</v>
      </c>
      <c r="I10" s="92"/>
      <c r="J10" s="121"/>
      <c r="K10" s="122"/>
      <c r="L10" s="48" t="s">
        <v>95</v>
      </c>
      <c r="M10" s="50">
        <f>I4</f>
        <v>0</v>
      </c>
      <c r="N10" s="110" t="s">
        <v>86</v>
      </c>
      <c r="O10" s="111"/>
      <c r="P10" s="2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>
      <c r="A11" s="51" t="s">
        <v>98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101</v>
      </c>
      <c r="J11" s="54" t="s">
        <v>102</v>
      </c>
      <c r="K11" s="56" t="s">
        <v>104</v>
      </c>
      <c r="L11" s="58" t="s">
        <v>106</v>
      </c>
      <c r="M11" s="59" t="e">
        <f>M7</f>
        <v>#NUM!</v>
      </c>
      <c r="N11" s="48" t="s">
        <v>95</v>
      </c>
      <c r="O11" s="60">
        <f>I4</f>
        <v>0</v>
      </c>
      <c r="P11" s="2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>
      <c r="A12" s="51" t="s">
        <v>109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110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111</v>
      </c>
      <c r="M12" s="59" t="e">
        <f>M10-((M11/100)*M10)</f>
        <v>#NUM!</v>
      </c>
      <c r="N12" s="62" t="s">
        <v>106</v>
      </c>
      <c r="O12" s="64" t="e">
        <f>O8</f>
        <v>#NUM!</v>
      </c>
      <c r="P12" s="2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3.25" customHeight="1">
      <c r="A13" s="51" t="s">
        <v>115</v>
      </c>
      <c r="B13" s="10" t="e">
        <f>B9*1.55</f>
        <v>#N/A</v>
      </c>
      <c r="C13" s="10"/>
      <c r="D13" s="10" t="s">
        <v>116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111</v>
      </c>
      <c r="O13" s="64" t="e">
        <f>O11-((O12/100)*O11)</f>
        <v>#NUM!</v>
      </c>
      <c r="P13" s="2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51" t="s">
        <v>118</v>
      </c>
      <c r="B14" s="10" t="e">
        <f>B9*1.725</f>
        <v>#N/A</v>
      </c>
      <c r="C14" s="10"/>
      <c r="D14" s="10" t="s">
        <v>124</v>
      </c>
      <c r="E14" s="10"/>
      <c r="F14" s="68" t="e">
        <f ca="1">F25/15</f>
        <v>#N/A</v>
      </c>
      <c r="G14" s="10" t="s">
        <v>141</v>
      </c>
      <c r="H14" s="12"/>
      <c r="I14" s="10"/>
      <c r="J14" s="10"/>
      <c r="K14" s="10"/>
      <c r="L14" s="10"/>
      <c r="M14" s="10"/>
      <c r="N14" s="10"/>
      <c r="O14" s="2"/>
      <c r="P14" s="2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51" t="s">
        <v>142</v>
      </c>
      <c r="B15" s="10" t="e">
        <f>B9*1.9</f>
        <v>#N/A</v>
      </c>
      <c r="C15" s="10"/>
      <c r="D15" s="10" t="s">
        <v>144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2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0"/>
      <c r="B16" s="10"/>
      <c r="C16" s="10"/>
      <c r="D16" s="10" t="s">
        <v>146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2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0"/>
      <c r="B17" s="10"/>
      <c r="C17" s="10"/>
      <c r="D17" s="10" t="s">
        <v>151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2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0"/>
      <c r="B18" s="10"/>
      <c r="C18" s="10"/>
      <c r="D18" s="10" t="s">
        <v>152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2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0"/>
      <c r="B19" s="10"/>
      <c r="C19" s="10"/>
      <c r="D19" s="10" t="s">
        <v>154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2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0"/>
      <c r="B20" s="10"/>
      <c r="C20" s="10"/>
      <c r="D20" s="10" t="s">
        <v>155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2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10"/>
      <c r="B21" s="10"/>
      <c r="C21" s="10"/>
      <c r="D21" s="10" t="s">
        <v>159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2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10"/>
      <c r="B22" s="10"/>
      <c r="C22" s="10"/>
      <c r="D22" s="10" t="s">
        <v>160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2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10"/>
      <c r="B23" s="10"/>
      <c r="C23" s="10"/>
      <c r="D23" s="10" t="s">
        <v>163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2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2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10"/>
      <c r="B25" s="10"/>
      <c r="C25" s="10"/>
      <c r="D25" s="10" t="s">
        <v>165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2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2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2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10"/>
      <c r="B28" s="10"/>
      <c r="C28" s="10"/>
      <c r="D28" s="10" t="s">
        <v>166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2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10"/>
      <c r="B29" s="10"/>
      <c r="C29" s="10"/>
      <c r="D29" s="10" t="s">
        <v>167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2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10"/>
      <c r="B30" s="10"/>
      <c r="C30" s="10"/>
      <c r="D30" s="10" t="s">
        <v>171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2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10"/>
      <c r="B31" s="10"/>
      <c r="C31" s="10"/>
      <c r="D31" s="10" t="s">
        <v>173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174</v>
      </c>
      <c r="L31" s="10"/>
      <c r="M31" s="10"/>
      <c r="N31" s="10"/>
      <c r="O31" s="2"/>
      <c r="P31" s="2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10"/>
      <c r="B32" s="10"/>
      <c r="C32" s="10"/>
      <c r="D32" s="10" t="s">
        <v>175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2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0"/>
      <c r="B33" s="10"/>
      <c r="C33" s="10"/>
      <c r="D33" s="10" t="s">
        <v>179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2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0"/>
      <c r="B34" s="10"/>
      <c r="C34" s="10"/>
      <c r="D34" s="10" t="s">
        <v>181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2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0"/>
      <c r="B35" s="10"/>
      <c r="C35" s="10"/>
      <c r="D35" s="10" t="s">
        <v>182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2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0"/>
      <c r="B36" s="10"/>
      <c r="C36" s="10"/>
      <c r="D36" s="10" t="s">
        <v>183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2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0"/>
      <c r="B37" s="10"/>
      <c r="C37" s="10"/>
      <c r="D37" s="10" t="s">
        <v>184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2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0"/>
      <c r="B38" s="10"/>
      <c r="C38" s="10"/>
      <c r="D38" s="10" t="s">
        <v>185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2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0"/>
      <c r="B39" s="10"/>
      <c r="C39" s="10"/>
      <c r="D39" s="10" t="s">
        <v>186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2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0"/>
      <c r="B40" s="10"/>
      <c r="C40" s="10"/>
      <c r="D40" s="10" t="s">
        <v>187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2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0"/>
      <c r="B41" s="10"/>
      <c r="C41" s="10"/>
      <c r="D41" s="10" t="s">
        <v>188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2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0"/>
      <c r="B42" s="10"/>
      <c r="C42" s="10"/>
      <c r="D42" s="10" t="s">
        <v>189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2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0"/>
      <c r="B43" s="10"/>
      <c r="C43" s="10"/>
      <c r="D43" s="10" t="s">
        <v>190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2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0"/>
      <c r="B44" s="10"/>
      <c r="C44" s="10"/>
      <c r="D44" s="10" t="s">
        <v>191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2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0"/>
      <c r="B45" s="10"/>
      <c r="C45" s="10"/>
      <c r="D45" s="10" t="s">
        <v>192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2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2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0"/>
      <c r="B47" s="10"/>
      <c r="C47" s="10"/>
      <c r="D47" s="10" t="s">
        <v>165</v>
      </c>
      <c r="E47" s="10"/>
      <c r="F47" s="65" t="e">
        <f>E6/I12</f>
        <v>#N/A</v>
      </c>
      <c r="G47" s="65"/>
      <c r="H47" s="12" t="s">
        <v>193</v>
      </c>
      <c r="I47" s="10">
        <v>5</v>
      </c>
      <c r="J47" s="10"/>
      <c r="K47" s="10"/>
      <c r="L47" s="10"/>
      <c r="M47" s="10"/>
      <c r="N47" s="10"/>
      <c r="O47" s="2"/>
      <c r="P47" s="2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0"/>
      <c r="B48" s="10"/>
      <c r="C48" s="10"/>
      <c r="D48" s="10"/>
      <c r="E48" s="10"/>
      <c r="F48" s="10"/>
      <c r="G48" s="10"/>
      <c r="H48" s="12" t="s">
        <v>194</v>
      </c>
      <c r="I48" s="10">
        <v>2</v>
      </c>
      <c r="J48" s="10"/>
      <c r="K48" s="10"/>
      <c r="L48" s="10"/>
      <c r="M48" s="10"/>
      <c r="N48" s="10"/>
      <c r="O48" s="2"/>
      <c r="P48" s="2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0"/>
      <c r="B49" s="10"/>
      <c r="C49" s="10"/>
      <c r="D49" s="10" t="s">
        <v>195</v>
      </c>
      <c r="E49" s="10"/>
      <c r="F49" s="10" t="s">
        <v>1</v>
      </c>
      <c r="G49" s="10" t="s">
        <v>110</v>
      </c>
      <c r="H49" s="80" t="s">
        <v>196</v>
      </c>
      <c r="I49" s="10">
        <v>4</v>
      </c>
      <c r="J49" s="10"/>
      <c r="K49" s="10"/>
      <c r="L49" s="10"/>
      <c r="M49" s="10"/>
      <c r="N49" s="10"/>
      <c r="O49" s="2"/>
      <c r="P49" s="2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2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2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2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2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0"/>
      <c r="B54" s="10"/>
      <c r="C54" s="10"/>
      <c r="D54" s="10" t="s">
        <v>197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2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2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2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2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2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2"/>
      <c r="B59" s="12"/>
      <c r="C59" s="12"/>
      <c r="D59" s="12" t="s">
        <v>198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2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2"/>
      <c r="B60" s="12"/>
      <c r="C60" s="12"/>
      <c r="D60" s="12" t="s">
        <v>199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2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2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84"/>
      <c r="B62" s="12"/>
      <c r="C62" s="12"/>
      <c r="D62" s="12" t="s">
        <v>165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84"/>
      <c r="B64" s="12"/>
      <c r="C64" s="12"/>
      <c r="D64" s="12" t="s">
        <v>200</v>
      </c>
      <c r="E64" s="12"/>
      <c r="F64" s="12" t="s">
        <v>1</v>
      </c>
      <c r="G64" s="12" t="s">
        <v>110</v>
      </c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84"/>
      <c r="B65" s="12"/>
      <c r="C65" s="12"/>
      <c r="D65" s="12" t="s">
        <v>201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84"/>
      <c r="B66" s="12"/>
      <c r="C66" s="12"/>
      <c r="D66" s="12" t="s">
        <v>202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2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84"/>
      <c r="B67" s="12"/>
      <c r="C67" s="12"/>
      <c r="D67" s="12" t="s">
        <v>203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2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84"/>
      <c r="B68" s="12"/>
      <c r="C68" s="12"/>
      <c r="D68" s="12" t="s">
        <v>204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84"/>
      <c r="B69" s="12"/>
      <c r="C69" s="12"/>
      <c r="D69" s="12" t="s">
        <v>205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2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84"/>
      <c r="B70" s="12"/>
      <c r="C70" s="12"/>
      <c r="D70" s="12" t="s">
        <v>206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2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84"/>
      <c r="B71" s="12"/>
      <c r="C71" s="12"/>
      <c r="D71" s="12" t="s">
        <v>207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2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84"/>
      <c r="B73" s="12"/>
      <c r="C73" s="12"/>
      <c r="D73" s="12" t="s">
        <v>165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84"/>
      <c r="B75" s="12"/>
      <c r="C75" s="12"/>
      <c r="D75" s="12" t="s">
        <v>208</v>
      </c>
      <c r="E75" s="12"/>
      <c r="F75" s="12" t="s">
        <v>1</v>
      </c>
      <c r="G75" s="12" t="s">
        <v>110</v>
      </c>
      <c r="H75" s="12"/>
      <c r="I75" s="12"/>
      <c r="J75" s="12"/>
      <c r="K75" s="12"/>
      <c r="L75" s="12"/>
      <c r="M75" s="12"/>
      <c r="N75" s="12"/>
      <c r="O75" s="12"/>
      <c r="P75" s="12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84"/>
      <c r="B76" s="12"/>
      <c r="C76" s="12"/>
      <c r="D76" s="12" t="s">
        <v>116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2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84"/>
      <c r="B77" s="12"/>
      <c r="C77" s="12"/>
      <c r="D77" s="12" t="s">
        <v>124</v>
      </c>
      <c r="E77" s="12"/>
      <c r="F77" s="87" t="e">
        <f ca="1">F88/15</f>
        <v>#N/A</v>
      </c>
      <c r="G77" s="12" t="s">
        <v>141</v>
      </c>
      <c r="H77" s="12"/>
      <c r="I77" s="12"/>
      <c r="J77" s="12"/>
      <c r="K77" s="12"/>
      <c r="L77" s="12"/>
      <c r="M77" s="12"/>
      <c r="N77" s="12"/>
      <c r="O77" s="12"/>
      <c r="P77" s="12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84"/>
      <c r="B78" s="12"/>
      <c r="C78" s="12"/>
      <c r="D78" s="12" t="s">
        <v>144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84"/>
      <c r="B79" s="12"/>
      <c r="C79" s="12"/>
      <c r="D79" s="12" t="s">
        <v>146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2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84"/>
      <c r="B80" s="12"/>
      <c r="C80" s="12"/>
      <c r="D80" s="12" t="s">
        <v>151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2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84"/>
      <c r="B81" s="12"/>
      <c r="C81" s="12"/>
      <c r="D81" s="12" t="s">
        <v>152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2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84"/>
      <c r="B82" s="12"/>
      <c r="C82" s="12"/>
      <c r="D82" s="12" t="s">
        <v>154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2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84"/>
      <c r="B83" s="12"/>
      <c r="C83" s="12"/>
      <c r="D83" s="12" t="s">
        <v>155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2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84"/>
      <c r="B84" s="12"/>
      <c r="C84" s="12"/>
      <c r="D84" s="12" t="s">
        <v>159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2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84"/>
      <c r="B85" s="12"/>
      <c r="C85" s="12"/>
      <c r="D85" s="12" t="s">
        <v>160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2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84"/>
      <c r="B86" s="12"/>
      <c r="C86" s="12"/>
      <c r="D86" s="12" t="s">
        <v>163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2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84"/>
      <c r="B88" s="100"/>
      <c r="C88" s="100"/>
      <c r="D88" s="100" t="s">
        <v>165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2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2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5SWh6UAEyt1AGWyJMC3UnnkUZ90dVoYnuEPhVRZe/+VJY+WSmSt0xHxge9ffv87xOHhAL3QzqHCVa5gMOnRITA==" saltValue="ih92mlGefhekxBn7ktFhkQ==" spinCount="100000" sheet="1" objects="1" scenarios="1"/>
  <mergeCells count="17"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  <mergeCell ref="D3:D4"/>
    <mergeCell ref="E3:E4"/>
    <mergeCell ref="L3:M3"/>
    <mergeCell ref="N9:O9"/>
    <mergeCell ref="N10:O10"/>
    <mergeCell ref="D8:E8"/>
    <mergeCell ref="F3:F4"/>
  </mergeCells>
  <dataValidations count="2">
    <dataValidation type="list" allowBlank="1" showErrorMessage="1" sqref="I10" xr:uid="{00000000-0002-0000-0000-000000000000}">
      <formula1>BodyType</formula1>
    </dataValidation>
    <dataValidation type="list" allowBlank="1" showErrorMessage="1" sqref="I12" xr:uid="{00000000-0002-0000-0000-000001000000}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'Choice Food Calculations'!$F$25:$F$29</xm:f>
          </x14:formula1>
          <xm:sqref>I7</xm:sqref>
        </x14:dataValidation>
        <x14:dataValidation type="list" allowBlank="1" showErrorMessage="1" xr:uid="{00000000-0002-0000-0000-000003000000}">
          <x14:formula1>
            <xm:f>'Choice Food Calculations'!$H$37:$H$40</xm:f>
          </x14:formula1>
          <xm:sqref>I8</xm:sqref>
        </x14:dataValidation>
        <x14:dataValidation type="list" allowBlank="1" showErrorMessage="1" xr:uid="{00000000-0002-0000-0000-000004000000}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zoomScaleNormal="100" workbookViewId="0">
      <selection activeCell="G9" sqref="G9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3" t="s">
        <v>10</v>
      </c>
      <c r="K2" s="131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37" t="s">
        <v>13</v>
      </c>
      <c r="F3" s="139" t="s">
        <v>16</v>
      </c>
      <c r="G3" s="139" t="s">
        <v>21</v>
      </c>
      <c r="H3" s="137" t="s">
        <v>22</v>
      </c>
      <c r="I3" s="3"/>
      <c r="J3" s="140">
        <f>'Information - Wk 7'!I10</f>
        <v>0</v>
      </c>
      <c r="K3" s="107"/>
      <c r="L3" s="16">
        <f>'Information - Wk 7'!I12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38"/>
      <c r="F4" s="138"/>
      <c r="G4" s="138"/>
      <c r="H4" s="138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1" t="s">
        <v>38</v>
      </c>
      <c r="K6" s="142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37" t="s">
        <v>13</v>
      </c>
      <c r="F15" s="139" t="s">
        <v>16</v>
      </c>
      <c r="G15" s="139" t="s">
        <v>21</v>
      </c>
      <c r="H15" s="137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38"/>
      <c r="F16" s="138"/>
      <c r="G16" s="138"/>
      <c r="H16" s="138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1" t="s">
        <v>73</v>
      </c>
      <c r="K18" s="142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37" t="s">
        <v>13</v>
      </c>
      <c r="F27" s="139" t="s">
        <v>16</v>
      </c>
      <c r="G27" s="139" t="s">
        <v>21</v>
      </c>
      <c r="H27" s="137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38"/>
      <c r="F28" s="138"/>
      <c r="G28" s="138"/>
      <c r="H28" s="138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1" t="s">
        <v>94</v>
      </c>
      <c r="K30" s="142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37" t="s">
        <v>13</v>
      </c>
      <c r="F39" s="139" t="s">
        <v>16</v>
      </c>
      <c r="G39" s="139" t="s">
        <v>21</v>
      </c>
      <c r="H39" s="137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38"/>
      <c r="F40" s="138"/>
      <c r="G40" s="138"/>
      <c r="H40" s="138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1" t="s">
        <v>112</v>
      </c>
      <c r="K42" s="142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37" t="s">
        <v>13</v>
      </c>
      <c r="F51" s="139" t="s">
        <v>16</v>
      </c>
      <c r="G51" s="139" t="s">
        <v>21</v>
      </c>
      <c r="H51" s="137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38"/>
      <c r="F52" s="138"/>
      <c r="G52" s="138"/>
      <c r="H52" s="138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1" t="s">
        <v>148</v>
      </c>
      <c r="K54" s="142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37" t="s">
        <v>13</v>
      </c>
      <c r="F63" s="139" t="s">
        <v>16</v>
      </c>
      <c r="G63" s="139" t="s">
        <v>21</v>
      </c>
      <c r="H63" s="137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38"/>
      <c r="F64" s="138"/>
      <c r="G64" s="138"/>
      <c r="H64" s="138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1" t="s">
        <v>149</v>
      </c>
      <c r="K66" s="142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37" t="s">
        <v>13</v>
      </c>
      <c r="F75" s="139" t="s">
        <v>16</v>
      </c>
      <c r="G75" s="139" t="s">
        <v>21</v>
      </c>
      <c r="H75" s="137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38"/>
      <c r="F76" s="138"/>
      <c r="G76" s="138"/>
      <c r="H76" s="138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1" t="s">
        <v>150</v>
      </c>
      <c r="K78" s="142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F75:F76"/>
    <mergeCell ref="E75:E76"/>
    <mergeCell ref="E51:E52"/>
    <mergeCell ref="E63:E64"/>
    <mergeCell ref="F63:F64"/>
    <mergeCell ref="F51:F52"/>
    <mergeCell ref="J2:K2"/>
    <mergeCell ref="G15:G16"/>
    <mergeCell ref="H15:H16"/>
    <mergeCell ref="J6:K6"/>
    <mergeCell ref="G51:G52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E3:E4"/>
    <mergeCell ref="F3:F4"/>
    <mergeCell ref="E15:E16"/>
    <mergeCell ref="F15:F16"/>
    <mergeCell ref="J3:K3"/>
    <mergeCell ref="E27:E28"/>
    <mergeCell ref="G27:G28"/>
    <mergeCell ref="F27:F28"/>
    <mergeCell ref="H27:H28"/>
    <mergeCell ref="G39:G40"/>
    <mergeCell ref="H39:H40"/>
    <mergeCell ref="E39:E40"/>
    <mergeCell ref="F39:F40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 xr:uid="{00000000-0002-0000-0100-000000000000}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1000000}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 xr:uid="{00000000-0002-0000-0100-000002000000}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 xr:uid="{00000000-0002-0000-0100-000003000000}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 xr:uid="{00000000-0002-0000-0100-000004000000}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A43" workbookViewId="0">
      <selection activeCell="N62" sqref="N62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" t="s">
        <v>83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85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87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88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90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7'!F47</f>
        <v>#N/A</v>
      </c>
      <c r="G21" s="47" t="e">
        <f ca="1">'Information - Wk 7'!F25</f>
        <v>#N/A</v>
      </c>
      <c r="L21" s="47" t="e">
        <f ca="1">'Information - Wk 7'!F62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96</v>
      </c>
    </row>
    <row r="25" spans="1:17" ht="15.75" customHeight="1">
      <c r="F25" s="49">
        <v>1.2</v>
      </c>
      <c r="I25" t="s">
        <v>209</v>
      </c>
      <c r="M25" t="s">
        <v>210</v>
      </c>
    </row>
    <row r="26" spans="1:17" ht="15.75" customHeight="1">
      <c r="F26" s="49">
        <v>1.4</v>
      </c>
      <c r="I26" s="1" t="s">
        <v>97</v>
      </c>
      <c r="J26" s="1" t="s">
        <v>0</v>
      </c>
      <c r="K26" s="1" t="s">
        <v>5</v>
      </c>
      <c r="M26" s="49" t="s">
        <v>97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93</v>
      </c>
      <c r="J27" s="1" t="e">
        <f>'Information - Wk 7'!M12*1.35</f>
        <v>#NUM!</v>
      </c>
      <c r="K27" s="1" t="e">
        <f>('Information - Wk 7'!M12/2.2)*0.9</f>
        <v>#NUM!</v>
      </c>
      <c r="M27" s="49" t="s">
        <v>93</v>
      </c>
      <c r="N27" s="49" t="e">
        <f>'Information - Wk 7'!O13*1.35</f>
        <v>#NUM!</v>
      </c>
      <c r="O27" s="49" t="e">
        <f>('Information - Wk 7'!O13/2.2)*0.9</f>
        <v>#NUM!</v>
      </c>
    </row>
    <row r="28" spans="1:17" ht="15.75" customHeight="1">
      <c r="F28" s="49">
        <v>1.8</v>
      </c>
      <c r="I28" s="1" t="s">
        <v>99</v>
      </c>
      <c r="J28" s="1" t="e">
        <f>'Information - Wk 7'!M12*1.3</f>
        <v>#NUM!</v>
      </c>
      <c r="K28" s="1" t="e">
        <f>('Information - Wk 7'!M12/2.2)*0.95</f>
        <v>#NUM!</v>
      </c>
      <c r="M28" s="49" t="s">
        <v>99</v>
      </c>
      <c r="N28" s="49" t="e">
        <f>'Information - Wk 7'!O13*1.3</f>
        <v>#NUM!</v>
      </c>
      <c r="O28" s="49" t="e">
        <f>('Information - Wk 7'!O13/2.2)*0.95</f>
        <v>#NUM!</v>
      </c>
    </row>
    <row r="29" spans="1:17" ht="15.75" customHeight="1">
      <c r="F29" s="49">
        <v>2</v>
      </c>
      <c r="I29" s="1" t="s">
        <v>100</v>
      </c>
      <c r="J29" s="1" t="e">
        <f>'Information - Wk 7'!M12*1.4</f>
        <v>#NUM!</v>
      </c>
      <c r="K29" s="1" t="e">
        <f>('Information - Wk 7'!M12/2.2)*1.2</f>
        <v>#NUM!</v>
      </c>
      <c r="M29" s="49" t="s">
        <v>100</v>
      </c>
      <c r="N29" s="49" t="e">
        <f>'Information - Wk 7'!O13*1.4</f>
        <v>#NUM!</v>
      </c>
      <c r="O29" s="49" t="e">
        <f>('Information - Wk 7'!O13/2.2)*1.2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103</v>
      </c>
    </row>
    <row r="32" spans="1:17" ht="15.75" customHeight="1">
      <c r="A32" s="55" t="s">
        <v>93</v>
      </c>
      <c r="B32" s="57" t="s">
        <v>105</v>
      </c>
      <c r="C32" s="57" t="s">
        <v>107</v>
      </c>
      <c r="I32" s="1" t="s">
        <v>29</v>
      </c>
      <c r="J32" s="1">
        <f>66+(13.7*'Information - Wk 7'!B3)+(5*'Information - Wk 7'!B4)-(6.8*'Information - Wk 7'!B5)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108</v>
      </c>
      <c r="J33" s="1">
        <f>655+(9.6*'Information - Wk 7'!B3)+(1.8*'Information - Wk 7'!B4)-(4.7*'Information - Wk 7'!B5)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113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114</v>
      </c>
      <c r="I37" s="4" t="e">
        <f>('Information - Wk 7'!B9*'Information - Wk 7'!I7)*0.825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7'!B9*'Information - Wk 7'!I7</f>
        <v>#N/A</v>
      </c>
    </row>
    <row r="39" spans="1:27" ht="15.75" customHeight="1">
      <c r="A39" s="55" t="s">
        <v>99</v>
      </c>
      <c r="B39" s="57" t="s">
        <v>105</v>
      </c>
      <c r="C39" s="57" t="s">
        <v>107</v>
      </c>
      <c r="H39" s="1" t="s">
        <v>117</v>
      </c>
      <c r="I39" s="4" t="e">
        <f>('Information - Wk 7'!B9*'Information - Wk 7'!I7)*1.125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119</v>
      </c>
      <c r="H41" t="s">
        <v>120</v>
      </c>
      <c r="I41" t="s">
        <v>121</v>
      </c>
      <c r="J41" t="s">
        <v>122</v>
      </c>
      <c r="K41" t="s">
        <v>123</v>
      </c>
      <c r="L41" t="s">
        <v>125</v>
      </c>
      <c r="M41" t="s">
        <v>126</v>
      </c>
      <c r="N41" t="s">
        <v>127</v>
      </c>
      <c r="O41" t="s">
        <v>128</v>
      </c>
      <c r="P41" t="s">
        <v>129</v>
      </c>
      <c r="Q41" t="s">
        <v>130</v>
      </c>
      <c r="R41" t="s">
        <v>131</v>
      </c>
      <c r="S41" t="s">
        <v>132</v>
      </c>
      <c r="T41" t="s">
        <v>133</v>
      </c>
      <c r="U41" t="s">
        <v>134</v>
      </c>
      <c r="V41" t="s">
        <v>135</v>
      </c>
      <c r="W41" t="s">
        <v>136</v>
      </c>
      <c r="X41" t="s">
        <v>137</v>
      </c>
      <c r="Y41" t="s">
        <v>138</v>
      </c>
      <c r="Z41" t="s">
        <v>139</v>
      </c>
      <c r="AA41" t="s">
        <v>140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143</v>
      </c>
      <c r="H42" s="70"/>
      <c r="I42" s="70"/>
      <c r="J42" s="69" t="s">
        <v>145</v>
      </c>
      <c r="K42" s="69"/>
      <c r="L42" s="69"/>
      <c r="M42" s="70" t="s">
        <v>94</v>
      </c>
      <c r="N42" s="70"/>
      <c r="O42" s="70"/>
      <c r="P42" s="69" t="s">
        <v>147</v>
      </c>
      <c r="Q42" s="69"/>
      <c r="R42" s="69"/>
      <c r="S42" s="70" t="s">
        <v>148</v>
      </c>
      <c r="T42" s="70"/>
      <c r="U42" s="70"/>
      <c r="V42" s="69" t="s">
        <v>149</v>
      </c>
      <c r="W42" s="69"/>
      <c r="X42" s="69"/>
      <c r="Y42" s="70" t="s">
        <v>150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93</v>
      </c>
      <c r="G43" s="72" t="s">
        <v>153</v>
      </c>
      <c r="H43" s="72" t="s">
        <v>4</v>
      </c>
      <c r="I43" s="72" t="s">
        <v>5</v>
      </c>
      <c r="J43" s="73" t="s">
        <v>153</v>
      </c>
      <c r="K43" s="73" t="s">
        <v>4</v>
      </c>
      <c r="L43" s="73" t="s">
        <v>5</v>
      </c>
      <c r="M43" s="72" t="s">
        <v>153</v>
      </c>
      <c r="N43" s="72" t="s">
        <v>4</v>
      </c>
      <c r="O43" s="72" t="s">
        <v>5</v>
      </c>
      <c r="P43" s="73" t="s">
        <v>153</v>
      </c>
      <c r="Q43" s="73" t="s">
        <v>4</v>
      </c>
      <c r="R43" s="73" t="s">
        <v>5</v>
      </c>
      <c r="S43" s="72" t="s">
        <v>153</v>
      </c>
      <c r="T43" s="72" t="s">
        <v>4</v>
      </c>
      <c r="U43" s="72" t="s">
        <v>5</v>
      </c>
      <c r="V43" s="73" t="s">
        <v>153</v>
      </c>
      <c r="W43" s="73" t="s">
        <v>4</v>
      </c>
      <c r="X43" s="73" t="s">
        <v>5</v>
      </c>
      <c r="Y43" s="72" t="s">
        <v>153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156</v>
      </c>
      <c r="F44" s="71">
        <v>7</v>
      </c>
      <c r="G44" s="72" t="s">
        <v>157</v>
      </c>
      <c r="H44" s="72" t="s">
        <v>157</v>
      </c>
      <c r="I44" s="72" t="s">
        <v>157</v>
      </c>
      <c r="J44" s="73" t="s">
        <v>157</v>
      </c>
      <c r="K44" s="73" t="s">
        <v>157</v>
      </c>
      <c r="L44" s="73" t="s">
        <v>157</v>
      </c>
      <c r="M44" s="72" t="s">
        <v>157</v>
      </c>
      <c r="N44" s="72" t="s">
        <v>157</v>
      </c>
      <c r="O44" s="72"/>
      <c r="P44" s="73" t="s">
        <v>157</v>
      </c>
      <c r="Q44" s="73" t="s">
        <v>157</v>
      </c>
      <c r="R44" s="73" t="s">
        <v>157</v>
      </c>
      <c r="S44" s="72" t="s">
        <v>157</v>
      </c>
      <c r="T44" s="72" t="s">
        <v>157</v>
      </c>
      <c r="U44" s="72"/>
      <c r="V44" s="73" t="s">
        <v>157</v>
      </c>
      <c r="W44" s="73" t="s">
        <v>157</v>
      </c>
      <c r="X44" s="73"/>
      <c r="Y44" s="72" t="s">
        <v>157</v>
      </c>
      <c r="Z44" s="72"/>
      <c r="AA44" s="72" t="s">
        <v>157</v>
      </c>
    </row>
    <row r="45" spans="1:27" ht="15.75" customHeight="1">
      <c r="A45" s="1"/>
      <c r="B45" s="57"/>
      <c r="C45" s="57"/>
      <c r="E45" t="s">
        <v>158</v>
      </c>
      <c r="F45" s="71">
        <v>6</v>
      </c>
      <c r="G45" s="72" t="s">
        <v>157</v>
      </c>
      <c r="H45" s="72" t="s">
        <v>157</v>
      </c>
      <c r="I45" s="72" t="s">
        <v>157</v>
      </c>
      <c r="J45" s="73" t="s">
        <v>157</v>
      </c>
      <c r="K45" s="73" t="s">
        <v>157</v>
      </c>
      <c r="L45" s="73"/>
      <c r="M45" s="72" t="s">
        <v>157</v>
      </c>
      <c r="N45" s="72" t="s">
        <v>157</v>
      </c>
      <c r="O45" s="72"/>
      <c r="P45" s="73" t="s">
        <v>157</v>
      </c>
      <c r="Q45" s="73" t="s">
        <v>157</v>
      </c>
      <c r="R45" s="73" t="s">
        <v>157</v>
      </c>
      <c r="S45" s="72" t="s">
        <v>157</v>
      </c>
      <c r="T45" s="72" t="s">
        <v>157</v>
      </c>
      <c r="U45" s="72"/>
      <c r="V45" s="73" t="s">
        <v>157</v>
      </c>
      <c r="W45" s="73"/>
      <c r="X45" s="73" t="s">
        <v>157</v>
      </c>
      <c r="Y45" s="74"/>
      <c r="Z45" s="74"/>
      <c r="AA45" s="74"/>
    </row>
    <row r="46" spans="1:27" ht="15.75" customHeight="1">
      <c r="A46" s="55" t="s">
        <v>100</v>
      </c>
      <c r="B46" s="57" t="s">
        <v>105</v>
      </c>
      <c r="C46" s="57" t="s">
        <v>107</v>
      </c>
      <c r="E46" t="s">
        <v>161</v>
      </c>
      <c r="F46" s="71">
        <v>5</v>
      </c>
      <c r="G46" s="72" t="s">
        <v>162</v>
      </c>
      <c r="H46" s="72" t="s">
        <v>162</v>
      </c>
      <c r="I46" s="72" t="s">
        <v>162</v>
      </c>
      <c r="J46" s="73" t="s">
        <v>162</v>
      </c>
      <c r="K46" s="73" t="s">
        <v>162</v>
      </c>
      <c r="L46" s="73"/>
      <c r="M46" s="72" t="s">
        <v>162</v>
      </c>
      <c r="N46" s="72" t="s">
        <v>162</v>
      </c>
      <c r="O46" s="72" t="s">
        <v>162</v>
      </c>
      <c r="P46" s="73" t="s">
        <v>162</v>
      </c>
      <c r="Q46" s="73" t="s">
        <v>162</v>
      </c>
      <c r="R46" s="73"/>
      <c r="S46" s="72" t="s">
        <v>162</v>
      </c>
      <c r="T46" s="72"/>
      <c r="U46" s="72" t="s">
        <v>162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164</v>
      </c>
      <c r="F47" s="71">
        <v>4</v>
      </c>
      <c r="G47" s="72" t="s">
        <v>162</v>
      </c>
      <c r="H47" s="72" t="s">
        <v>162</v>
      </c>
      <c r="I47" s="72" t="s">
        <v>162</v>
      </c>
      <c r="J47" s="73" t="s">
        <v>162</v>
      </c>
      <c r="K47" s="73" t="s">
        <v>162</v>
      </c>
      <c r="L47" s="73" t="s">
        <v>162</v>
      </c>
      <c r="M47" s="72" t="s">
        <v>162</v>
      </c>
      <c r="N47" s="72" t="s">
        <v>162</v>
      </c>
      <c r="O47" s="72"/>
      <c r="P47" s="73" t="s">
        <v>162</v>
      </c>
      <c r="Q47" s="73"/>
      <c r="R47" s="73" t="s">
        <v>162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143</v>
      </c>
      <c r="H48" s="70"/>
      <c r="I48" s="70"/>
      <c r="J48" s="69" t="s">
        <v>145</v>
      </c>
      <c r="K48" s="69"/>
      <c r="L48" s="69"/>
      <c r="M48" s="70" t="s">
        <v>94</v>
      </c>
      <c r="N48" s="70"/>
      <c r="O48" s="70"/>
      <c r="P48" s="69" t="s">
        <v>147</v>
      </c>
      <c r="Q48" s="69"/>
      <c r="R48" s="69"/>
      <c r="S48" s="70" t="s">
        <v>148</v>
      </c>
      <c r="T48" s="70"/>
      <c r="U48" s="70"/>
      <c r="V48" s="69" t="s">
        <v>149</v>
      </c>
      <c r="W48" s="69"/>
      <c r="X48" s="69"/>
      <c r="Y48" s="70" t="s">
        <v>150</v>
      </c>
      <c r="Z48" s="70"/>
      <c r="AA48" s="70"/>
    </row>
    <row r="49" spans="1:27" ht="15.75" customHeight="1">
      <c r="A49" s="1">
        <v>5</v>
      </c>
      <c r="B49" s="57">
        <v>3</v>
      </c>
      <c r="C49" s="57">
        <f>'Choice Food Calculations'!$A49-2</f>
        <v>3</v>
      </c>
      <c r="F49" s="71" t="s">
        <v>99</v>
      </c>
      <c r="G49" s="72" t="s">
        <v>153</v>
      </c>
      <c r="H49" s="72" t="s">
        <v>4</v>
      </c>
      <c r="I49" s="72" t="s">
        <v>5</v>
      </c>
      <c r="J49" s="73" t="s">
        <v>153</v>
      </c>
      <c r="K49" s="73" t="s">
        <v>4</v>
      </c>
      <c r="L49" s="73" t="s">
        <v>5</v>
      </c>
      <c r="M49" s="72" t="s">
        <v>153</v>
      </c>
      <c r="N49" s="72" t="s">
        <v>4</v>
      </c>
      <c r="O49" s="72" t="s">
        <v>5</v>
      </c>
      <c r="P49" s="73" t="s">
        <v>153</v>
      </c>
      <c r="Q49" s="73" t="s">
        <v>4</v>
      </c>
      <c r="R49" s="73" t="s">
        <v>5</v>
      </c>
      <c r="S49" s="72" t="s">
        <v>153</v>
      </c>
      <c r="T49" s="72" t="s">
        <v>4</v>
      </c>
      <c r="U49" s="72" t="s">
        <v>5</v>
      </c>
      <c r="V49" s="73" t="s">
        <v>153</v>
      </c>
      <c r="W49" s="73" t="s">
        <v>4</v>
      </c>
      <c r="X49" s="73" t="s">
        <v>5</v>
      </c>
      <c r="Y49" s="72" t="s">
        <v>153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v>2</v>
      </c>
      <c r="C50" s="57">
        <f>'Choice Food Calculations'!$A50-1</f>
        <v>3</v>
      </c>
      <c r="E50" t="s">
        <v>168</v>
      </c>
      <c r="F50" s="71">
        <v>7</v>
      </c>
      <c r="G50" s="72" t="s">
        <v>157</v>
      </c>
      <c r="H50" s="72" t="s">
        <v>157</v>
      </c>
      <c r="I50" s="72" t="s">
        <v>157</v>
      </c>
      <c r="J50" s="73" t="s">
        <v>157</v>
      </c>
      <c r="K50" s="73" t="s">
        <v>157</v>
      </c>
      <c r="L50" s="73" t="s">
        <v>157</v>
      </c>
      <c r="M50" s="72" t="s">
        <v>157</v>
      </c>
      <c r="N50" s="72" t="s">
        <v>157</v>
      </c>
      <c r="O50" s="72"/>
      <c r="P50" s="73" t="s">
        <v>157</v>
      </c>
      <c r="Q50" s="73"/>
      <c r="R50" s="73" t="s">
        <v>157</v>
      </c>
      <c r="S50" s="72" t="s">
        <v>157</v>
      </c>
      <c r="T50" s="72" t="s">
        <v>157</v>
      </c>
      <c r="U50" s="72"/>
      <c r="V50" s="73" t="s">
        <v>157</v>
      </c>
      <c r="W50" s="73" t="s">
        <v>157</v>
      </c>
      <c r="X50" s="73"/>
      <c r="Y50" s="72" t="s">
        <v>157</v>
      </c>
      <c r="Z50" s="72"/>
      <c r="AA50" s="72" t="s">
        <v>157</v>
      </c>
    </row>
    <row r="51" spans="1:27" ht="15.75" customHeight="1">
      <c r="A51" s="1"/>
      <c r="B51" s="63">
        <v>0</v>
      </c>
      <c r="C51" s="63">
        <v>0</v>
      </c>
      <c r="E51" t="s">
        <v>169</v>
      </c>
      <c r="F51" s="71">
        <v>6</v>
      </c>
      <c r="G51" s="72" t="s">
        <v>157</v>
      </c>
      <c r="H51" s="72" t="s">
        <v>157</v>
      </c>
      <c r="I51" s="72" t="s">
        <v>157</v>
      </c>
      <c r="J51" s="73" t="s">
        <v>157</v>
      </c>
      <c r="K51" s="73" t="s">
        <v>157</v>
      </c>
      <c r="L51" s="73"/>
      <c r="M51" s="72" t="s">
        <v>157</v>
      </c>
      <c r="N51" s="72"/>
      <c r="O51" s="72" t="s">
        <v>157</v>
      </c>
      <c r="P51" s="73" t="s">
        <v>157</v>
      </c>
      <c r="Q51" s="73" t="s">
        <v>157</v>
      </c>
      <c r="R51" s="73"/>
      <c r="S51" s="72" t="s">
        <v>157</v>
      </c>
      <c r="T51" s="72" t="s">
        <v>157</v>
      </c>
      <c r="U51" s="72"/>
      <c r="V51" s="73" t="s">
        <v>157</v>
      </c>
      <c r="W51" s="73"/>
      <c r="X51" s="73" t="s">
        <v>157</v>
      </c>
      <c r="Y51" s="74"/>
      <c r="Z51" s="74"/>
      <c r="AA51" s="74"/>
    </row>
    <row r="52" spans="1:27" ht="15.75" customHeight="1">
      <c r="E52" t="s">
        <v>170</v>
      </c>
      <c r="F52" s="71">
        <v>5</v>
      </c>
      <c r="G52" s="72" t="s">
        <v>157</v>
      </c>
      <c r="H52" s="72" t="s">
        <v>157</v>
      </c>
      <c r="I52" s="72" t="s">
        <v>157</v>
      </c>
      <c r="J52" s="73" t="s">
        <v>157</v>
      </c>
      <c r="K52" s="73" t="s">
        <v>157</v>
      </c>
      <c r="L52" s="73"/>
      <c r="M52" s="72" t="s">
        <v>157</v>
      </c>
      <c r="N52" s="72"/>
      <c r="O52" s="72" t="s">
        <v>157</v>
      </c>
      <c r="P52" s="73" t="s">
        <v>157</v>
      </c>
      <c r="Q52" s="73" t="s">
        <v>157</v>
      </c>
      <c r="R52" s="73"/>
      <c r="S52" s="72" t="s">
        <v>157</v>
      </c>
      <c r="T52" s="72"/>
      <c r="U52" s="72" t="s">
        <v>157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92</v>
      </c>
      <c r="B53" s="76" t="s">
        <v>93</v>
      </c>
      <c r="C53" s="76" t="s">
        <v>99</v>
      </c>
      <c r="D53" s="76" t="s">
        <v>100</v>
      </c>
      <c r="E53" t="s">
        <v>172</v>
      </c>
      <c r="F53" s="71">
        <v>4</v>
      </c>
      <c r="G53" s="72" t="s">
        <v>157</v>
      </c>
      <c r="H53" s="72" t="s">
        <v>157</v>
      </c>
      <c r="I53" s="72" t="s">
        <v>157</v>
      </c>
      <c r="J53" s="73" t="s">
        <v>157</v>
      </c>
      <c r="K53" s="73" t="s">
        <v>157</v>
      </c>
      <c r="L53" s="73"/>
      <c r="M53" s="72" t="s">
        <v>157</v>
      </c>
      <c r="N53" s="72" t="s">
        <v>157</v>
      </c>
      <c r="O53" s="72" t="s">
        <v>157</v>
      </c>
      <c r="P53" s="73" t="s">
        <v>157</v>
      </c>
      <c r="Q53" s="73"/>
      <c r="R53" s="73" t="s">
        <v>157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93</v>
      </c>
      <c r="B54">
        <v>7</v>
      </c>
      <c r="C54">
        <v>7</v>
      </c>
      <c r="D54">
        <v>7</v>
      </c>
      <c r="F54" s="69"/>
      <c r="G54" s="70" t="s">
        <v>143</v>
      </c>
      <c r="H54" s="70"/>
      <c r="I54" s="70"/>
      <c r="J54" s="69" t="s">
        <v>145</v>
      </c>
      <c r="K54" s="69"/>
      <c r="L54" s="69"/>
      <c r="M54" s="70" t="s">
        <v>94</v>
      </c>
      <c r="N54" s="70"/>
      <c r="O54" s="70"/>
      <c r="P54" s="69" t="s">
        <v>147</v>
      </c>
      <c r="Q54" s="69"/>
      <c r="R54" s="69"/>
      <c r="S54" s="70" t="s">
        <v>148</v>
      </c>
      <c r="T54" s="70"/>
      <c r="U54" s="70"/>
      <c r="V54" s="69" t="s">
        <v>149</v>
      </c>
      <c r="W54" s="69"/>
      <c r="X54" s="69"/>
      <c r="Y54" s="70" t="s">
        <v>150</v>
      </c>
      <c r="Z54" s="70"/>
      <c r="AA54" s="70"/>
    </row>
    <row r="55" spans="1:27" ht="15.75" customHeight="1">
      <c r="A55" s="77" t="s">
        <v>99</v>
      </c>
      <c r="B55">
        <v>6</v>
      </c>
      <c r="C55">
        <v>6</v>
      </c>
      <c r="D55">
        <v>6</v>
      </c>
      <c r="F55" s="71" t="s">
        <v>100</v>
      </c>
      <c r="G55" s="72" t="s">
        <v>153</v>
      </c>
      <c r="H55" s="72" t="s">
        <v>4</v>
      </c>
      <c r="I55" s="72" t="s">
        <v>5</v>
      </c>
      <c r="J55" s="73" t="s">
        <v>153</v>
      </c>
      <c r="K55" s="73" t="s">
        <v>4</v>
      </c>
      <c r="L55" s="73" t="s">
        <v>5</v>
      </c>
      <c r="M55" s="72" t="s">
        <v>153</v>
      </c>
      <c r="N55" s="72" t="s">
        <v>4</v>
      </c>
      <c r="O55" s="72" t="s">
        <v>5</v>
      </c>
      <c r="P55" s="73" t="s">
        <v>153</v>
      </c>
      <c r="Q55" s="73" t="s">
        <v>4</v>
      </c>
      <c r="R55" s="73" t="s">
        <v>5</v>
      </c>
      <c r="S55" s="72" t="s">
        <v>153</v>
      </c>
      <c r="T55" s="72" t="s">
        <v>4</v>
      </c>
      <c r="U55" s="72" t="s">
        <v>5</v>
      </c>
      <c r="V55" s="73" t="s">
        <v>153</v>
      </c>
      <c r="W55" s="73" t="s">
        <v>4</v>
      </c>
      <c r="X55" s="73" t="s">
        <v>5</v>
      </c>
      <c r="Y55" s="72" t="s">
        <v>153</v>
      </c>
      <c r="Z55" s="72" t="s">
        <v>4</v>
      </c>
      <c r="AA55" s="72" t="s">
        <v>5</v>
      </c>
    </row>
    <row r="56" spans="1:27" ht="15.75" customHeight="1">
      <c r="A56" s="77" t="s">
        <v>100</v>
      </c>
      <c r="B56">
        <v>5</v>
      </c>
      <c r="C56">
        <v>5</v>
      </c>
      <c r="D56">
        <v>5</v>
      </c>
      <c r="E56" t="s">
        <v>176</v>
      </c>
      <c r="F56" s="71">
        <v>7</v>
      </c>
      <c r="G56" s="72" t="s">
        <v>157</v>
      </c>
      <c r="H56" s="72"/>
      <c r="I56" s="72" t="s">
        <v>157</v>
      </c>
      <c r="J56" s="73" t="s">
        <v>157</v>
      </c>
      <c r="K56" s="73" t="s">
        <v>157</v>
      </c>
      <c r="L56" s="73" t="s">
        <v>157</v>
      </c>
      <c r="M56" s="72" t="s">
        <v>157</v>
      </c>
      <c r="N56" s="72" t="s">
        <v>157</v>
      </c>
      <c r="O56" s="72"/>
      <c r="P56" s="73" t="s">
        <v>157</v>
      </c>
      <c r="Q56" s="73"/>
      <c r="R56" s="73" t="s">
        <v>157</v>
      </c>
      <c r="S56" s="72" t="s">
        <v>157</v>
      </c>
      <c r="T56" s="72" t="s">
        <v>157</v>
      </c>
      <c r="U56" s="72"/>
      <c r="V56" s="73" t="s">
        <v>157</v>
      </c>
      <c r="W56" s="73"/>
      <c r="X56" s="73" t="s">
        <v>157</v>
      </c>
      <c r="Y56" s="72" t="s">
        <v>157</v>
      </c>
      <c r="Z56" s="72"/>
      <c r="AA56" s="72" t="s">
        <v>157</v>
      </c>
    </row>
    <row r="57" spans="1:27" ht="15.75" customHeight="1">
      <c r="B57">
        <v>4</v>
      </c>
      <c r="C57">
        <v>4</v>
      </c>
      <c r="D57">
        <v>4</v>
      </c>
      <c r="E57" t="s">
        <v>177</v>
      </c>
      <c r="F57" s="71">
        <v>6</v>
      </c>
      <c r="G57" s="72" t="s">
        <v>157</v>
      </c>
      <c r="H57" s="72"/>
      <c r="I57" s="72" t="s">
        <v>157</v>
      </c>
      <c r="J57" s="73" t="s">
        <v>157</v>
      </c>
      <c r="K57" s="73" t="s">
        <v>157</v>
      </c>
      <c r="L57" s="73" t="s">
        <v>157</v>
      </c>
      <c r="M57" s="72" t="s">
        <v>157</v>
      </c>
      <c r="N57" s="72" t="s">
        <v>157</v>
      </c>
      <c r="O57" s="72"/>
      <c r="P57" s="73" t="s">
        <v>157</v>
      </c>
      <c r="Q57" s="73"/>
      <c r="R57" s="73" t="s">
        <v>157</v>
      </c>
      <c r="S57" s="72" t="s">
        <v>157</v>
      </c>
      <c r="T57" s="72" t="s">
        <v>157</v>
      </c>
      <c r="U57" s="72"/>
      <c r="V57" s="73" t="s">
        <v>157</v>
      </c>
      <c r="W57" s="73"/>
      <c r="X57" s="73" t="s">
        <v>157</v>
      </c>
      <c r="Y57" s="74"/>
      <c r="Z57" s="74"/>
      <c r="AA57" s="74"/>
    </row>
    <row r="58" spans="1:27" ht="15.75" customHeight="1">
      <c r="E58" t="s">
        <v>178</v>
      </c>
      <c r="F58" s="71">
        <v>5</v>
      </c>
      <c r="G58" s="72" t="s">
        <v>157</v>
      </c>
      <c r="H58" s="72"/>
      <c r="I58" s="72" t="s">
        <v>157</v>
      </c>
      <c r="J58" s="73" t="s">
        <v>157</v>
      </c>
      <c r="K58" s="73" t="s">
        <v>157</v>
      </c>
      <c r="L58" s="73"/>
      <c r="M58" s="72" t="s">
        <v>157</v>
      </c>
      <c r="N58" s="72" t="s">
        <v>157</v>
      </c>
      <c r="O58" s="72" t="s">
        <v>157</v>
      </c>
      <c r="P58" s="73" t="s">
        <v>157</v>
      </c>
      <c r="Q58" s="73" t="s">
        <v>157</v>
      </c>
      <c r="R58" s="73"/>
      <c r="S58" s="72" t="s">
        <v>157</v>
      </c>
      <c r="T58" s="72"/>
      <c r="U58" s="72" t="s">
        <v>157</v>
      </c>
      <c r="V58" s="74"/>
      <c r="W58" s="74"/>
      <c r="X58" s="74"/>
      <c r="Y58" s="74"/>
      <c r="Z58" s="74"/>
      <c r="AA58" s="74"/>
    </row>
    <row r="59" spans="1:27" ht="15.75" customHeight="1">
      <c r="E59" t="s">
        <v>180</v>
      </c>
      <c r="F59" s="71">
        <v>4</v>
      </c>
      <c r="G59" s="72" t="s">
        <v>157</v>
      </c>
      <c r="H59" s="72"/>
      <c r="I59" s="72" t="s">
        <v>157</v>
      </c>
      <c r="J59" s="73" t="s">
        <v>157</v>
      </c>
      <c r="K59" s="73" t="s">
        <v>157</v>
      </c>
      <c r="L59" s="73"/>
      <c r="M59" s="72" t="s">
        <v>157</v>
      </c>
      <c r="N59" s="72" t="s">
        <v>157</v>
      </c>
      <c r="O59" s="72" t="s">
        <v>157</v>
      </c>
      <c r="P59" s="73" t="s">
        <v>157</v>
      </c>
      <c r="Q59" s="73"/>
      <c r="R59" s="73" t="s">
        <v>157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Edp2mR4pbqrWyqCvvHLqm8tkksk8y8NzL9vcW5EoQrOHAEXEqqcQmk0QehXkiblu49KmegDmSlOS1GV1Oh5jsQ==" saltValue="6LrLzBh/E9JNnNYQapWpIw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7</vt:lpstr>
      <vt:lpstr>Wk 7 -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2021-04-19T16:04:43Z</dcterms:modified>
</cp:coreProperties>
</file>