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0 Week Transformation\"/>
    </mc:Choice>
  </mc:AlternateContent>
  <xr:revisionPtr revIDLastSave="0" documentId="13_ncr:1_{C900B640-3691-43E9-B57F-698D0D7579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tion - Wk 1 - 2" sheetId="1" r:id="rId1"/>
    <sheet name="Wk 1 - 2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O11" i="1"/>
  <c r="F6" i="2"/>
  <c r="G6" i="2" s="1"/>
  <c r="B3" i="1"/>
  <c r="B5" i="1"/>
  <c r="C50" i="3"/>
  <c r="C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 s="1"/>
  <c r="I14" i="3"/>
  <c r="H14" i="3"/>
  <c r="M13" i="3"/>
  <c r="N13" i="3" s="1"/>
  <c r="I12" i="3"/>
  <c r="H12" i="3"/>
  <c r="F84" i="2"/>
  <c r="G84" i="2" s="1"/>
  <c r="F82" i="2"/>
  <c r="G82" i="2" s="1"/>
  <c r="F80" i="2"/>
  <c r="G80" i="2" s="1"/>
  <c r="F78" i="2"/>
  <c r="G78" i="2" s="1"/>
  <c r="F72" i="2"/>
  <c r="G72" i="2" s="1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 s="1"/>
  <c r="F46" i="2"/>
  <c r="G46" i="2" s="1"/>
  <c r="F44" i="2"/>
  <c r="G44" i="2" s="1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J12" i="1"/>
  <c r="K12" i="1"/>
  <c r="H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K28" i="3"/>
  <c r="J27" i="3"/>
  <c r="J28" i="3"/>
  <c r="J29" i="3"/>
  <c r="K27" i="3"/>
  <c r="K29" i="3"/>
  <c r="O28" i="3"/>
  <c r="N27" i="3"/>
  <c r="N28" i="3"/>
  <c r="N29" i="3"/>
  <c r="O27" i="3"/>
  <c r="O29" i="3"/>
  <c r="E6" i="1" l="1"/>
  <c r="G40" i="1" s="1"/>
  <c r="E7" i="1"/>
  <c r="F7" i="1" s="1"/>
  <c r="I37" i="3"/>
  <c r="I9" i="1" s="1"/>
  <c r="I38" i="3"/>
  <c r="B11" i="1"/>
  <c r="B13" i="1"/>
  <c r="B15" i="1"/>
  <c r="I39" i="3"/>
  <c r="B12" i="1"/>
  <c r="B14" i="1"/>
  <c r="G35" i="1" l="1"/>
  <c r="G42" i="1"/>
  <c r="G38" i="1"/>
  <c r="G30" i="1"/>
  <c r="G29" i="1"/>
  <c r="F6" i="1"/>
  <c r="F5" i="1" s="1"/>
  <c r="G43" i="1"/>
  <c r="G45" i="1"/>
  <c r="G41" i="1"/>
  <c r="G34" i="1"/>
  <c r="G37" i="1"/>
  <c r="G39" i="1"/>
  <c r="G33" i="1"/>
  <c r="G28" i="1"/>
  <c r="F47" i="1"/>
  <c r="F37" i="1" s="1"/>
  <c r="G44" i="1"/>
  <c r="G32" i="1"/>
  <c r="G36" i="1"/>
  <c r="G31" i="1"/>
  <c r="F62" i="1"/>
  <c r="F59" i="1" s="1"/>
  <c r="F31" i="1"/>
  <c r="F41" i="1"/>
  <c r="F28" i="1"/>
  <c r="F42" i="1"/>
  <c r="F39" i="1"/>
  <c r="F43" i="1"/>
  <c r="B21" i="3"/>
  <c r="F40" i="1"/>
  <c r="F34" i="1" l="1"/>
  <c r="F30" i="1"/>
  <c r="F45" i="1"/>
  <c r="F44" i="1"/>
  <c r="F36" i="1"/>
  <c r="F29" i="1"/>
  <c r="F38" i="1"/>
  <c r="F35" i="1"/>
  <c r="F33" i="1"/>
  <c r="F32" i="1"/>
  <c r="F54" i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7" authorId="0" shapeId="0" xr:uid="{00000000-0006-0000-0000-000001000000}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 xr:uid="{00000000-0006-0000-0000-000002000000}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 xr:uid="{00000000-0006-0000-0000-000003000000}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100-00000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 xr:uid="{00000000-0006-0000-0100-00000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 xr:uid="{00000000-0006-0000-0100-00000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 xr:uid="{00000000-0006-0000-0100-00000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 xr:uid="{00000000-0006-0000-0100-00000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 xr:uid="{00000000-0006-0000-0100-00000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 xr:uid="{00000000-0006-0000-0100-00000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 xr:uid="{00000000-0006-0000-0100-00000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 xr:uid="{00000000-0006-0000-0100-00000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 xr:uid="{00000000-0006-0000-0100-00000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 xr:uid="{00000000-0006-0000-0100-00000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 xr:uid="{00000000-0006-0000-0100-00000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 xr:uid="{00000000-0006-0000-0100-00000D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 xr:uid="{00000000-0006-0000-0100-00000E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 xr:uid="{00000000-0006-0000-0100-00000F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 xr:uid="{00000000-0006-0000-0100-000010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 xr:uid="{00000000-0006-0000-0100-00001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 xr:uid="{00000000-0006-0000-0100-00001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 xr:uid="{00000000-0006-0000-0100-00001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 xr:uid="{00000000-0006-0000-0100-00001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 xr:uid="{00000000-0006-0000-0100-00001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 xr:uid="{00000000-0006-0000-0100-00001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 xr:uid="{00000000-0006-0000-0100-00001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 xr:uid="{00000000-0006-0000-0100-00001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 xr:uid="{00000000-0006-0000-0100-00001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 xr:uid="{00000000-0006-0000-0100-00001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 xr:uid="{00000000-0006-0000-0100-00001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 xr:uid="{00000000-0006-0000-0100-00001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<sst xmlns="http://schemas.openxmlformats.org/spreadsheetml/2006/main" count="644" uniqueCount="211">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</sst>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\:"/>
  </numFmts>
  <fonts count="25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 xr9:uid="{00000000-0011-0000-FFFF-FFFF00000000}">
      <tableStyleElement type="headerRow" dxfId="31"/>
      <tableStyleElement type="firstRowStripe" dxfId="30"/>
      <tableStyleElement type="secondRowStripe" dxfId="29"/>
    </tableStyle>
    <tableStyle name="Choice Food Calculations-style 2" pivot="0" count="3" xr9:uid="{00000000-0011-0000-FFFF-FFFF01000000}">
      <tableStyleElement type="headerRow" dxfId="28"/>
      <tableStyleElement type="firstRowStripe" dxfId="27"/>
      <tableStyleElement type="secondRowStripe" dxfId="26"/>
    </tableStyle>
    <tableStyle name="Choice Food Calculations-style 3" pivot="0" count="3" xr9:uid="{00000000-0011-0000-FFFF-FFFF02000000}">
      <tableStyleElement type="headerRow" dxfId="25"/>
      <tableStyleElement type="firstRowStripe" dxfId="24"/>
      <tableStyleElement type="secondRowStripe" dxfId="23"/>
    </tableStyle>
    <tableStyle name="Choice Food Calculations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Choice Food Calculations-style 5" pivot="0" count="3" xr9:uid="{00000000-0011-0000-FFFF-FFFF04000000}">
      <tableStyleElement type="headerRow" dxfId="19"/>
      <tableStyleElement type="firstRowStripe" dxfId="18"/>
      <tableStyleElement type="secondRowStripe" dxfId="17"/>
    </tableStyle>
    <tableStyle name="Choice Food Calculations-style 6" pivot="0" count="3" xr9:uid="{00000000-0011-0000-FFFF-FFFF05000000}">
      <tableStyleElement type="headerRow" dxfId="16"/>
      <tableStyleElement type="firstRowStripe" dxfId="15"/>
      <tableStyleElement type="secondRowStripe" dxfId="14"/>
    </tableStyle>
    <tableStyle name="Choice Food Calculations-style 7" pivot="0" count="3" xr9:uid="{00000000-0011-0000-FFFF-FFFF06000000}">
      <tableStyleElement type="headerRow" dxfId="13"/>
      <tableStyleElement type="firstRowStripe" dxfId="12"/>
      <tableStyleElement type="secondRowStripe" dxfId="11"/>
    </tableStyle>
    <tableStyle name="Choice Food Calculations-style 8" pivot="0" count="3" xr9:uid="{00000000-0011-0000-FFFF-FFFF07000000}">
      <tableStyleElement type="headerRow" dxfId="10"/>
      <tableStyleElement type="firstRowStripe" dxfId="9"/>
      <tableStyleElement type="secondRowStripe" dxfId="8"/>
    </tableStyle>
    <tableStyle name="Choice Food Calculations-style 9" pivot="0" count="3" xr9:uid="{00000000-0011-0000-FFFF-FFFF08000000}">
      <tableStyleElement type="headerRow" dxfId="7"/>
      <tableStyleElement type="firstRowStripe" dxfId="6"/>
      <tableStyleElement type="secondRowStripe" dxfId="5"/>
    </tableStyle>
    <tableStyle name="Choice Food Calculations-style 10" pivot="0" count="3" xr9:uid="{00000000-0011-0000-FFFF-FFFF09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Exercise 2-5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4</a:t>
          </a:r>
          <a:r>
            <a:rPr lang="en-US" sz="12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2x/day 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I26:K29">
  <tableColumns count="3">
    <tableColumn id="1" xr3:uid="{00000000-0010-0000-0000-000001000000}" name="BodyType"/>
    <tableColumn id="2" xr3:uid="{00000000-0010-0000-0000-000002000000}" name="Protein"/>
    <tableColumn id="3" xr3:uid="{00000000-0010-0000-0000-000003000000}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H36:I39">
  <tableColumns count="2">
    <tableColumn id="1" xr3:uid="{00000000-0010-0000-0900-000001000000}" name="Goal"/>
    <tableColumn id="2" xr3:uid="{00000000-0010-0000-0900-000002000000}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2" displayName="Table_112" ref="M26:O29">
  <tableColumns count="3">
    <tableColumn id="1" xr3:uid="{00000000-0010-0000-0A00-000001000000}" name="BodyType"/>
    <tableColumn id="2" xr3:uid="{00000000-0010-0000-0A00-000002000000}" name="Protein"/>
    <tableColumn id="3" xr3:uid="{00000000-0010-0000-0A00-000003000000}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31:J33">
  <tableColumns count="2">
    <tableColumn id="1" xr3:uid="{00000000-0010-0000-0100-000001000000}" name="Gender"/>
    <tableColumn id="2" xr3:uid="{00000000-0010-0000-0100-000002000000}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1:N13">
  <tableColumns count="4">
    <tableColumn id="1" xr3:uid="{00000000-0010-0000-0200-000001000000}" name="Fat"/>
    <tableColumn id="2" xr3:uid="{00000000-0010-0000-0200-000002000000}" name="Size"/>
    <tableColumn id="3" xr3:uid="{00000000-0010-0000-0200-000003000000}" name="Grams"/>
    <tableColumn id="4" xr3:uid="{00000000-0010-0000-0200-000004000000}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46:C51">
  <tableColumns count="3">
    <tableColumn id="1" xr3:uid="{00000000-0010-0000-0300-000001000000}" name="Type O"/>
    <tableColumn id="2" xr3:uid="{00000000-0010-0000-0300-000002000000}" name="Carb Meals"/>
    <tableColumn id="3" xr3:uid="{00000000-0010-0000-0300-000003000000}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P1:S13">
  <tableColumns count="4">
    <tableColumn id="1" xr3:uid="{00000000-0010-0000-0400-000001000000}" name="Carb OFF"/>
    <tableColumn id="2" xr3:uid="{00000000-0010-0000-0400-000002000000}" name="Size"/>
    <tableColumn id="3" xr3:uid="{00000000-0010-0000-0400-000003000000}" name="Grams"/>
    <tableColumn id="4" xr3:uid="{00000000-0010-0000-0400-000004000000}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F1:I14">
  <tableColumns count="4">
    <tableColumn id="1" xr3:uid="{00000000-0010-0000-0500-000001000000}" name="Carb"/>
    <tableColumn id="2" xr3:uid="{00000000-0010-0000-0500-000002000000}" name="Size"/>
    <tableColumn id="3" xr3:uid="{00000000-0010-0000-0500-000003000000}" name="Grams"/>
    <tableColumn id="4" xr3:uid="{00000000-0010-0000-0500-000004000000}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32:C38">
  <tableColumns count="3">
    <tableColumn id="1" xr3:uid="{00000000-0010-0000-0600-000001000000}" name="Type I"/>
    <tableColumn id="2" xr3:uid="{00000000-0010-0000-0600-000002000000}" name="Carb Meals"/>
    <tableColumn id="3" xr3:uid="{00000000-0010-0000-0600-000003000000}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20">
  <tableColumns count="4">
    <tableColumn id="1" xr3:uid="{00000000-0010-0000-0700-000001000000}" name="Protein"/>
    <tableColumn id="2" xr3:uid="{00000000-0010-0000-0700-000002000000}" name="Size"/>
    <tableColumn id="3" xr3:uid="{00000000-0010-0000-0700-000003000000}" name="Grams"/>
    <tableColumn id="4" xr3:uid="{00000000-0010-0000-0700-000004000000}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9:C45">
  <tableColumns count="3">
    <tableColumn id="1" xr3:uid="{00000000-0010-0000-0800-000001000000}" name="Type V"/>
    <tableColumn id="2" xr3:uid="{00000000-0010-0000-0800-000002000000}" name="Carb Meals"/>
    <tableColumn id="3" xr3:uid="{00000000-0010-0000-0800-000003000000}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15" t="s">
        <v>8</v>
      </c>
      <c r="K1" s="116"/>
      <c r="L1" s="116"/>
      <c r="M1" s="116"/>
      <c r="N1" s="116"/>
      <c r="O1" s="117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6" t="s">
        <v>14</v>
      </c>
      <c r="K2" s="137"/>
      <c r="L2" s="118" t="s">
        <v>15</v>
      </c>
      <c r="M2" s="119"/>
      <c r="N2" s="134" t="s">
        <v>19</v>
      </c>
      <c r="O2" s="135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06" t="s">
        <v>25</v>
      </c>
      <c r="E3" s="106" t="s">
        <v>2</v>
      </c>
      <c r="F3" s="106" t="s">
        <v>3</v>
      </c>
      <c r="G3" s="15"/>
      <c r="H3" s="17" t="s">
        <v>28</v>
      </c>
      <c r="I3" s="89"/>
      <c r="J3" s="123"/>
      <c r="K3" s="138"/>
      <c r="L3" s="108" t="s">
        <v>32</v>
      </c>
      <c r="M3" s="109"/>
      <c r="N3" s="132" t="s">
        <v>32</v>
      </c>
      <c r="O3" s="133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07"/>
      <c r="E4" s="107"/>
      <c r="F4" s="107"/>
      <c r="G4" s="15" t="s">
        <v>36</v>
      </c>
      <c r="H4" s="23" t="s">
        <v>37</v>
      </c>
      <c r="I4" s="90"/>
      <c r="J4" s="125" t="s">
        <v>42</v>
      </c>
      <c r="K4" s="126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7"/>
      <c r="K5" s="128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9"/>
      <c r="K6" s="130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31" t="s">
        <v>67</v>
      </c>
      <c r="K7" s="122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14" t="s">
        <v>72</v>
      </c>
      <c r="E8" s="109"/>
      <c r="F8" s="41" t="e">
        <f>SUM(F5:F7)</f>
        <v>#N/A</v>
      </c>
      <c r="G8" s="15"/>
      <c r="H8" s="23" t="s">
        <v>76</v>
      </c>
      <c r="I8" s="91" t="s">
        <v>113</v>
      </c>
      <c r="J8" s="123"/>
      <c r="K8" s="124"/>
      <c r="L8" s="110" t="s">
        <v>78</v>
      </c>
      <c r="M8" s="109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03" t="s">
        <v>3</v>
      </c>
      <c r="I9" s="104" t="e">
        <f>VLOOKUP(I8,'Choice Food Calculations'!$H$37:$I$39,2,FALSE)</f>
        <v>#N/A</v>
      </c>
      <c r="J9" s="121" t="s">
        <v>83</v>
      </c>
      <c r="K9" s="122"/>
      <c r="L9" s="112" t="s">
        <v>85</v>
      </c>
      <c r="M9" s="120"/>
      <c r="N9" s="110" t="s">
        <v>88</v>
      </c>
      <c r="O9" s="111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23"/>
      <c r="K10" s="124"/>
      <c r="L10" s="48" t="s">
        <v>94</v>
      </c>
      <c r="M10" s="50">
        <f>I4</f>
        <v>0</v>
      </c>
      <c r="N10" s="112" t="s">
        <v>85</v>
      </c>
      <c r="O10" s="113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NFiHbRFAMxZ8eI94fE0vOFiAF4RJ9qju4w9qLOW8JR/s6CBfP/TD4Vf5S8YJswYbfnXxsyBC+la9+ySD5k7xvg==" saltValue="julvTw1p2zt1cH2n1wr5Cw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 xr:uid="{00000000-0002-0000-0000-000000000000}">
      <formula1>BodyType</formula1>
    </dataValidation>
    <dataValidation type="list" allowBlank="1" showErrorMessage="1" sqref="I12" xr:uid="{00000000-0002-0000-0000-000001000000}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'Choice Food Calculations'!$F$25:$F$29</xm:f>
          </x14:formula1>
          <xm:sqref>I7</xm:sqref>
        </x14:dataValidation>
        <x14:dataValidation type="list" allowBlank="1" showErrorMessage="1" xr:uid="{00000000-0002-0000-0000-000003000000}">
          <x14:formula1>
            <xm:f>'Choice Food Calculations'!$H$37:$H$40</xm:f>
          </x14:formula1>
          <xm:sqref>I8</xm:sqref>
        </x14:dataValidation>
        <x14:dataValidation type="list" allowBlank="1" showErrorMessage="1" xr:uid="{00000000-0002-0000-0000-000004000000}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zoomScaleNormal="100" workbookViewId="0">
      <selection activeCell="E6" sqref="E6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5" t="s">
        <v>10</v>
      </c>
      <c r="K2" s="133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9" t="s">
        <v>13</v>
      </c>
      <c r="F3" s="141" t="s">
        <v>16</v>
      </c>
      <c r="G3" s="141" t="s">
        <v>21</v>
      </c>
      <c r="H3" s="139" t="s">
        <v>22</v>
      </c>
      <c r="I3" s="3"/>
      <c r="J3" s="142">
        <f>'Information - Wk 1 - 2'!I10</f>
        <v>0</v>
      </c>
      <c r="K3" s="109"/>
      <c r="L3" s="16">
        <f>'Information - Wk 1 - 2'!I12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40"/>
      <c r="F4" s="140"/>
      <c r="G4" s="140"/>
      <c r="H4" s="140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3" t="s">
        <v>38</v>
      </c>
      <c r="K6" s="144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9" t="s">
        <v>13</v>
      </c>
      <c r="F15" s="141" t="s">
        <v>16</v>
      </c>
      <c r="G15" s="141" t="s">
        <v>21</v>
      </c>
      <c r="H15" s="139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40"/>
      <c r="F16" s="140"/>
      <c r="G16" s="140"/>
      <c r="H16" s="140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3" t="s">
        <v>73</v>
      </c>
      <c r="K18" s="144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9" t="s">
        <v>13</v>
      </c>
      <c r="F27" s="141" t="s">
        <v>16</v>
      </c>
      <c r="G27" s="141" t="s">
        <v>21</v>
      </c>
      <c r="H27" s="139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40"/>
      <c r="F28" s="140"/>
      <c r="G28" s="140"/>
      <c r="H28" s="140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3" t="s">
        <v>93</v>
      </c>
      <c r="K30" s="144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9" t="s">
        <v>13</v>
      </c>
      <c r="F39" s="141" t="s">
        <v>16</v>
      </c>
      <c r="G39" s="141" t="s">
        <v>21</v>
      </c>
      <c r="H39" s="139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40"/>
      <c r="F40" s="140"/>
      <c r="G40" s="140"/>
      <c r="H40" s="140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3" t="s">
        <v>111</v>
      </c>
      <c r="K42" s="144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9" t="s">
        <v>13</v>
      </c>
      <c r="F51" s="141" t="s">
        <v>16</v>
      </c>
      <c r="G51" s="141" t="s">
        <v>21</v>
      </c>
      <c r="H51" s="139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40"/>
      <c r="F52" s="140"/>
      <c r="G52" s="140"/>
      <c r="H52" s="140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3" t="s">
        <v>147</v>
      </c>
      <c r="K54" s="144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9" t="s">
        <v>13</v>
      </c>
      <c r="F63" s="141" t="s">
        <v>16</v>
      </c>
      <c r="G63" s="141" t="s">
        <v>21</v>
      </c>
      <c r="H63" s="139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40"/>
      <c r="F64" s="140"/>
      <c r="G64" s="140"/>
      <c r="H64" s="140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3" t="s">
        <v>148</v>
      </c>
      <c r="K66" s="144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9" t="s">
        <v>13</v>
      </c>
      <c r="F75" s="141" t="s">
        <v>16</v>
      </c>
      <c r="G75" s="141" t="s">
        <v>21</v>
      </c>
      <c r="H75" s="139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40"/>
      <c r="F76" s="140"/>
      <c r="G76" s="140"/>
      <c r="H76" s="140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3" t="s">
        <v>149</v>
      </c>
      <c r="K78" s="144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 xr:uid="{00000000-0002-0000-0100-000000000000}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1000000}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 xr:uid="{00000000-0002-0000-0100-000002000000}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 xr:uid="{00000000-0002-0000-0100-000003000000}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 xr:uid="{00000000-0002-0000-0100-000004000000}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selection activeCell="I37" sqref="I37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0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1 - 2'!F47</f>
        <v>#N/A</v>
      </c>
      <c r="G21" s="47" t="e">
        <f ca="1">'Information - Wk 1 - 2'!F25</f>
        <v>#N/A</v>
      </c>
      <c r="L21" s="47" t="e">
        <f ca="1">'Information - Wk 1 - 2'!F62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1 - 2'!M12*1.35</f>
        <v>#NUM!</v>
      </c>
      <c r="K27" s="1" t="e">
        <f>('Information - Wk 1 - 2'!M12/2.2)*0.9</f>
        <v>#NUM!</v>
      </c>
      <c r="M27" s="49" t="s">
        <v>92</v>
      </c>
      <c r="N27" s="49" t="e">
        <f>'Information - Wk 1 - 2'!O13*1.35</f>
        <v>#NUM!</v>
      </c>
      <c r="O27" s="49" t="e">
        <f>('Information - Wk 1 - 2'!O13/2.2)*0.9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1 - 2'!M12*1.3</f>
        <v>#NUM!</v>
      </c>
      <c r="K28" s="1" t="e">
        <f>('Information - Wk 1 - 2'!M12/2.2)*0.95</f>
        <v>#NUM!</v>
      </c>
      <c r="M28" s="49" t="s">
        <v>98</v>
      </c>
      <c r="N28" s="49" t="e">
        <f>'Information - Wk 1 - 2'!O13*1.3</f>
        <v>#NUM!</v>
      </c>
      <c r="O28" s="49" t="e">
        <f>('Information - Wk 1 - 2'!O13/2.2)*0.95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1 - 2'!M12*1.4</f>
        <v>#NUM!</v>
      </c>
      <c r="K29" s="1" t="e">
        <f>('Information - Wk 1 - 2'!M12/2.2)*1.2</f>
        <v>#NUM!</v>
      </c>
      <c r="M29" s="49" t="s">
        <v>99</v>
      </c>
      <c r="N29" s="49" t="e">
        <f>'Information - Wk 1 - 2'!O13*1.4</f>
        <v>#NUM!</v>
      </c>
      <c r="O29" s="49" t="e">
        <f>('Information - Wk 1 - 2'!O13/2.2)*1.2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1 - 2'!B3)+(5*'Information - Wk 1 - 2'!B4)-(6.8*'Information - Wk 1 - 2'!B5)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1 - 2'!B3)+(1.8*'Information - Wk 1 - 2'!B4)-(4.7*'Information - Wk 1 - 2'!B5)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1 - 2'!B9*'Information - Wk 1 - 2'!I7)*0.825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1 - 2'!B9*'Information - Wk 1 - 2'!I7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1 - 2'!B9*'Information - Wk 1 - 2'!I7)*1.125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/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 t="s">
        <v>156</v>
      </c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 t="s">
        <v>156</v>
      </c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SQz4MJmELG6pjWHzOZbcsAft/GHs419GeNKx57TUzlhDtATg2k7vTxwF+oLQjFN9gWaCHft/8G71gKu0Z6HRUQ==" saltValue="ohPxh9kER7h/XqL4pd6UmA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1 - 2</vt:lpstr>
      <vt:lpstr>Wk 1 - 2 -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2021-04-19T16:04:04Z</dcterms:modified>
</cp:coreProperties>
</file>